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170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fn.SINGLE" hidden="1">#NAME?</definedName>
    <definedName name="_xlnm.Print_Area" localSheetId="5">'DC16'!$A$1:$K$69</definedName>
    <definedName name="_xlnm.Print_Area" localSheetId="11">'DC18'!$A$1:$K$69</definedName>
    <definedName name="_xlnm.Print_Area" localSheetId="18">'DC19'!$A$1:$K$69</definedName>
    <definedName name="_xlnm.Print_Area" localSheetId="23">'DC20'!$A$1:$K$69</definedName>
    <definedName name="_xlnm.Print_Area" localSheetId="2">'FS161'!$A$1:$K$69</definedName>
    <definedName name="_xlnm.Print_Area" localSheetId="3">'FS162'!$A$1:$K$69</definedName>
    <definedName name="_xlnm.Print_Area" localSheetId="4">'FS163'!$A$1:$K$69</definedName>
    <definedName name="_xlnm.Print_Area" localSheetId="6">'FS181'!$A$1:$K$69</definedName>
    <definedName name="_xlnm.Print_Area" localSheetId="7">'FS182'!$A$1:$K$69</definedName>
    <definedName name="_xlnm.Print_Area" localSheetId="8">'FS183'!$A$1:$K$69</definedName>
    <definedName name="_xlnm.Print_Area" localSheetId="9">'FS184'!$A$1:$K$69</definedName>
    <definedName name="_xlnm.Print_Area" localSheetId="10">'FS185'!$A$1:$K$69</definedName>
    <definedName name="_xlnm.Print_Area" localSheetId="12">'FS191'!$A$1:$K$69</definedName>
    <definedName name="_xlnm.Print_Area" localSheetId="13">'FS192'!$A$1:$K$69</definedName>
    <definedName name="_xlnm.Print_Area" localSheetId="14">'FS193'!$A$1:$K$69</definedName>
    <definedName name="_xlnm.Print_Area" localSheetId="15">'FS194'!$A$1:$K$69</definedName>
    <definedName name="_xlnm.Print_Area" localSheetId="16">'FS195'!$A$1:$K$69</definedName>
    <definedName name="_xlnm.Print_Area" localSheetId="17">'FS196'!$A$1:$K$69</definedName>
    <definedName name="_xlnm.Print_Area" localSheetId="19">'FS201'!$A$1:$K$69</definedName>
    <definedName name="_xlnm.Print_Area" localSheetId="20">'FS203'!$A$1:$K$69</definedName>
    <definedName name="_xlnm.Print_Area" localSheetId="21">'FS204'!$A$1:$K$69</definedName>
    <definedName name="_xlnm.Print_Area" localSheetId="22">'FS205'!$A$1:$K$69</definedName>
    <definedName name="_xlnm.Print_Area" localSheetId="1">'MAN'!$A$1:$K$69</definedName>
    <definedName name="_xlnm.Print_Area" localSheetId="0">'Summary'!$A$1:$K$69</definedName>
  </definedNames>
  <calcPr fullCalcOnLoad="1"/>
</workbook>
</file>

<file path=xl/sharedStrings.xml><?xml version="1.0" encoding="utf-8"?>
<sst xmlns="http://schemas.openxmlformats.org/spreadsheetml/2006/main" count="2208" uniqueCount="109">
  <si>
    <t>Free State: Mangaung (MAN) - Table A1 Budget Summary for 4th Quarter ended 30 June 2021 (Figures Finalised as at 2021/08/25)</t>
  </si>
  <si>
    <t>Description</t>
  </si>
  <si>
    <t>2017/18</t>
  </si>
  <si>
    <t>2018/19</t>
  </si>
  <si>
    <t>2019/20</t>
  </si>
  <si>
    <t>Current year 2020/21</t>
  </si>
  <si>
    <t>2021/22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</si>
  <si>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</si>
  <si>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</si>
  <si>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</si>
  <si>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</si>
  <si>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</si>
  <si>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</si>
  <si>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2021/22</t>
  </si>
  <si>
    <t>Budget Year 2022/23</t>
  </si>
  <si>
    <t>Budget Year 2023/24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</si>
  <si>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</si>
  <si>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</si>
  <si>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</si>
  <si>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</si>
  <si>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</si>
  <si>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</si>
  <si>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</si>
  <si>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</si>
  <si>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</si>
  <si>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</si>
  <si>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</si>
  <si>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</si>
  <si>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</si>
  <si>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</si>
  <si>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</si>
  <si>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 xml:space="preserve"> 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</si>
  <si>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</si>
  <si>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</si>
  <si>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</si>
  <si>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</si>
  <si>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</si>
  <si>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</si>
  <si>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</si>
  <si>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</si>
  <si>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</si>
  <si>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</si>
  <si>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</si>
  <si>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</si>
  <si>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</si>
  <si>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</si>
  <si>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</si>
  <si>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</si>
  <si>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</si>
  <si>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</si>
  <si>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</si>
  <si>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</si>
  <si>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</si>
  <si>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</si>
  <si>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Depreciation</t>
  </si>
  <si>
    <t>Renewal and Upgrading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</si>
  <si>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</si>
  <si>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</si>
  <si>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</si>
  <si>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</si>
  <si>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</si>
  <si>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</si>
  <si>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</si>
  <si>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</si>
  <si>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</si>
  <si>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</si>
  <si>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</si>
  <si>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</si>
  <si>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</si>
  <si>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</si>
  <si>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</si>
  <si>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</si>
  <si>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</si>
  <si>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</si>
  <si>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Free State: Letsemeng (FS161) - Table A1 Budget Summary for 4th Quarter ended 30 June 2021 (Figures Finalised as at 2021/08/25)</t>
  </si>
  <si>
    <t>Free State: Kopanong (FS162) - Table A1 Budget Summary for 4th Quarter ended 30 June 2021 (Figures Finalised as at 2021/08/25)</t>
  </si>
  <si>
    <t>Free State: Mohokare (FS163) - Table A1 Budget Summary for 4th Quarter ended 30 June 2021 (Figures Finalised as at 2021/08/25)</t>
  </si>
  <si>
    <t>Free State: Xhariep (DC16) - Table A1 Budget Summary for 4th Quarter ended 30 June 2021 (Figures Finalised as at 2021/08/25)</t>
  </si>
  <si>
    <t>Free State: Masilonyana (FS181) - Table A1 Budget Summary for 4th Quarter ended 30 June 2021 (Figures Finalised as at 2021/08/25)</t>
  </si>
  <si>
    <t>Free State: Tokologo (FS182) - Table A1 Budget Summary for 4th Quarter ended 30 June 2021 (Figures Finalised as at 2021/08/25)</t>
  </si>
  <si>
    <t>Free State: Tswelopele (FS183) - Table A1 Budget Summary for 4th Quarter ended 30 June 2021 (Figures Finalised as at 2021/08/25)</t>
  </si>
  <si>
    <t>Free State: Matjhabeng (FS184) - Table A1 Budget Summary for 4th Quarter ended 30 June 2021 (Figures Finalised as at 2021/08/25)</t>
  </si>
  <si>
    <t>Free State: Nala (FS185) - Table A1 Budget Summary for 4th Quarter ended 30 June 2021 (Figures Finalised as at 2021/08/25)</t>
  </si>
  <si>
    <t>Free State: Lejweleputswa (DC18) - Table A1 Budget Summary for 4th Quarter ended 30 June 2021 (Figures Finalised as at 2021/08/25)</t>
  </si>
  <si>
    <t>Free State: Setsoto (FS191) - Table A1 Budget Summary for 4th Quarter ended 30 June 2021 (Figures Finalised as at 2021/08/25)</t>
  </si>
  <si>
    <t>Free State: Dihlabeng (FS192) - Table A1 Budget Summary for 4th Quarter ended 30 June 2021 (Figures Finalised as at 2021/08/25)</t>
  </si>
  <si>
    <t>Free State: Nketoana (FS193) - Table A1 Budget Summary for 4th Quarter ended 30 June 2021 (Figures Finalised as at 2021/08/25)</t>
  </si>
  <si>
    <t>Free State: Maluti-a-Phofung (FS194) - Table A1 Budget Summary for 4th Quarter ended 30 June 2021 (Figures Finalised as at 2021/08/25)</t>
  </si>
  <si>
    <t>Free State: Phumelela (FS195) - Table A1 Budget Summary for 4th Quarter ended 30 June 2021 (Figures Finalised as at 2021/08/25)</t>
  </si>
  <si>
    <t>Free State: Mantsopa (FS196) - Table A1 Budget Summary for 4th Quarter ended 30 June 2021 (Figures Finalised as at 2021/08/25)</t>
  </si>
  <si>
    <t>Free State: Thabo Mofutsanyana (DC19) - Table A1 Budget Summary for 4th Quarter ended 30 June 2021 (Figures Finalised as at 2021/08/25)</t>
  </si>
  <si>
    <t>Free State: Moqhaka (FS201) - Table A1 Budget Summary for 4th Quarter ended 30 June 2021 (Figures Finalised as at 2021/08/25)</t>
  </si>
  <si>
    <t>Free State: Ngwathe (FS203) - Table A1 Budget Summary for 4th Quarter ended 30 June 2021 (Figures Finalised as at 2021/08/25)</t>
  </si>
  <si>
    <t>Free State: Metsimaholo (FS204) - Table A1 Budget Summary for 4th Quarter ended 30 June 2021 (Figures Finalised as at 2021/08/25)</t>
  </si>
  <si>
    <t>Free State: Mafube (FS205) - Table A1 Budget Summary for 4th Quarter ended 30 June 2021 (Figures Finalised as at 2021/08/25)</t>
  </si>
  <si>
    <t>Free State: Fezile Dabi (DC20) - Table A1 Budget Summary for 4th Quarter ended 30 June 2021 (Figures Finalised as at 2021/08/25)</t>
  </si>
  <si>
    <t>Summary - Table A1 Budget Summary for 4th Quarter ended 30 June 2021 (Figures Finalised as at 2021/08/25)</t>
  </si>
  <si>
    <t>Total Revenue (excluding capital transfers and contributions)</t>
  </si>
  <si>
    <t>Depreciation &amp; asset impairment</t>
  </si>
  <si>
    <t>Materials and bulk purchases</t>
  </si>
  <si>
    <t>Transfers and subsidies - capital (monetary allocations) (Nat / Prov Departm Agencies, Households, Non-profit Institutions, Private Enterprises, Public Corporatons, Higher Educ Institutions) &amp; Transfers and subsidies - capital (in-kind - all)</t>
  </si>
  <si>
    <t>Surplus/(Deficit) after capital transfers &amp; contributions</t>
  </si>
  <si>
    <t>Capital expenditure &amp; funds sources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</si>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</sst>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_);\(#,###\);"/>
    <numFmt numFmtId="165" formatCode="#,##0_);\(#,##0\);0_)"/>
    <numFmt numFmtId="166" formatCode="_(* #,##0,,_);_(* \(#,##0,,\);_(* &quot;–&quot;?_);_(@_)"/>
    <numFmt numFmtId="167" formatCode="_ * #,##0_ ;_ * \-#,##0_ ;_ * &quot;-&quot;??_ ;_ @_ "/>
    <numFmt numFmtId="168" formatCode="0.0%;[Red]\(0.0%\)"/>
    <numFmt numFmtId="169" formatCode="_(* #,##0,_);_(* \(#,##0,\);_(* &quot;- &quot;?_);_(@_)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 NARROW"/>
      <family val="0"/>
    </font>
    <font>
      <sz val="10"/>
      <color indexed="8"/>
      <name val="ARIAL"/>
      <family val="0"/>
    </font>
    <font>
      <b/>
      <sz val="10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/>
      <top style="hair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2" fillId="0" borderId="0" xfId="0" applyNumberFormat="1" applyFont="1" applyFill="1" applyAlignment="1">
      <alignment horizontal="left" wrapText="1"/>
    </xf>
    <xf numFmtId="164" fontId="42" fillId="0" borderId="0" xfId="0" applyNumberFormat="1" applyFont="1" applyFill="1" applyAlignment="1">
      <alignment horizontal="right"/>
    </xf>
    <xf numFmtId="165" fontId="42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168" fontId="8" fillId="0" borderId="0" xfId="57" applyNumberFormat="1" applyFont="1" applyFill="1" applyBorder="1" applyAlignment="1">
      <alignment horizontal="center"/>
    </xf>
    <xf numFmtId="169" fontId="8" fillId="0" borderId="10" xfId="0" applyNumberFormat="1" applyFont="1" applyFill="1" applyBorder="1" applyAlignment="1" applyProtection="1">
      <alignment/>
      <protection/>
    </xf>
    <xf numFmtId="169" fontId="6" fillId="0" borderId="1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/>
      <protection/>
    </xf>
    <xf numFmtId="169" fontId="8" fillId="0" borderId="21" xfId="0" applyNumberFormat="1" applyFont="1" applyBorder="1" applyAlignment="1" applyProtection="1">
      <alignment/>
      <protection/>
    </xf>
    <xf numFmtId="169" fontId="8" fillId="0" borderId="10" xfId="0" applyNumberFormat="1" applyFont="1" applyBorder="1" applyAlignment="1" applyProtection="1">
      <alignment/>
      <protection/>
    </xf>
    <xf numFmtId="169" fontId="8" fillId="0" borderId="22" xfId="0" applyNumberFormat="1" applyFont="1" applyBorder="1" applyAlignment="1" applyProtection="1">
      <alignment/>
      <protection/>
    </xf>
    <xf numFmtId="169" fontId="8" fillId="0" borderId="0" xfId="0" applyNumberFormat="1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left" indent="1"/>
      <protection/>
    </xf>
    <xf numFmtId="169" fontId="8" fillId="0" borderId="23" xfId="0" applyNumberFormat="1" applyFont="1" applyFill="1" applyBorder="1" applyAlignment="1" applyProtection="1">
      <alignment/>
      <protection/>
    </xf>
    <xf numFmtId="169" fontId="8" fillId="0" borderId="24" xfId="0" applyNumberFormat="1" applyFont="1" applyFill="1" applyBorder="1" applyAlignment="1" applyProtection="1">
      <alignment/>
      <protection/>
    </xf>
    <xf numFmtId="169" fontId="8" fillId="0" borderId="25" xfId="0" applyNumberFormat="1" applyFont="1" applyFill="1" applyBorder="1" applyAlignment="1" applyProtection="1">
      <alignment/>
      <protection/>
    </xf>
    <xf numFmtId="169" fontId="8" fillId="0" borderId="0" xfId="0" applyNumberFormat="1" applyFont="1" applyFill="1" applyBorder="1" applyAlignment="1" applyProtection="1">
      <alignment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169" fontId="6" fillId="0" borderId="26" xfId="0" applyNumberFormat="1" applyFont="1" applyFill="1" applyBorder="1" applyAlignment="1" applyProtection="1">
      <alignment vertical="top"/>
      <protection/>
    </xf>
    <xf numFmtId="169" fontId="6" fillId="0" borderId="27" xfId="0" applyNumberFormat="1" applyFont="1" applyFill="1" applyBorder="1" applyAlignment="1" applyProtection="1">
      <alignment vertical="top"/>
      <protection/>
    </xf>
    <xf numFmtId="169" fontId="6" fillId="0" borderId="28" xfId="0" applyNumberFormat="1" applyFont="1" applyFill="1" applyBorder="1" applyAlignment="1" applyProtection="1">
      <alignment vertical="top"/>
      <protection/>
    </xf>
    <xf numFmtId="169" fontId="6" fillId="0" borderId="29" xfId="0" applyNumberFormat="1" applyFont="1" applyFill="1" applyBorder="1" applyAlignment="1" applyProtection="1">
      <alignment vertical="top"/>
      <protection/>
    </xf>
    <xf numFmtId="169" fontId="6" fillId="0" borderId="30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/>
      <protection/>
    </xf>
    <xf numFmtId="169" fontId="6" fillId="0" borderId="26" xfId="0" applyNumberFormat="1" applyFont="1" applyFill="1" applyBorder="1" applyAlignment="1" applyProtection="1">
      <alignment/>
      <protection/>
    </xf>
    <xf numFmtId="169" fontId="6" fillId="0" borderId="27" xfId="0" applyNumberFormat="1" applyFont="1" applyFill="1" applyBorder="1" applyAlignment="1" applyProtection="1">
      <alignment/>
      <protection/>
    </xf>
    <xf numFmtId="169" fontId="6" fillId="0" borderId="28" xfId="0" applyNumberFormat="1" applyFont="1" applyFill="1" applyBorder="1" applyAlignment="1" applyProtection="1">
      <alignment/>
      <protection/>
    </xf>
    <xf numFmtId="169" fontId="6" fillId="0" borderId="29" xfId="0" applyNumberFormat="1" applyFont="1" applyFill="1" applyBorder="1" applyAlignment="1" applyProtection="1">
      <alignment/>
      <protection/>
    </xf>
    <xf numFmtId="169" fontId="6" fillId="0" borderId="30" xfId="0" applyNumberFormat="1" applyFont="1" applyFill="1" applyBorder="1" applyAlignment="1" applyProtection="1">
      <alignment/>
      <protection/>
    </xf>
    <xf numFmtId="169" fontId="6" fillId="0" borderId="31" xfId="0" applyNumberFormat="1" applyFont="1" applyFill="1" applyBorder="1" applyAlignment="1" applyProtection="1">
      <alignment/>
      <protection/>
    </xf>
    <xf numFmtId="169" fontId="6" fillId="0" borderId="32" xfId="0" applyNumberFormat="1" applyFont="1" applyFill="1" applyBorder="1" applyAlignment="1" applyProtection="1">
      <alignment/>
      <protection/>
    </xf>
    <xf numFmtId="169" fontId="6" fillId="0" borderId="33" xfId="0" applyNumberFormat="1" applyFont="1" applyFill="1" applyBorder="1" applyAlignment="1" applyProtection="1">
      <alignment/>
      <protection/>
    </xf>
    <xf numFmtId="169" fontId="6" fillId="0" borderId="34" xfId="0" applyNumberFormat="1" applyFont="1" applyFill="1" applyBorder="1" applyAlignment="1" applyProtection="1">
      <alignment/>
      <protection/>
    </xf>
    <xf numFmtId="169" fontId="6" fillId="0" borderId="35" xfId="0" applyNumberFormat="1" applyFont="1" applyFill="1" applyBorder="1" applyAlignment="1" applyProtection="1">
      <alignment/>
      <protection/>
    </xf>
    <xf numFmtId="0" fontId="8" fillId="0" borderId="20" xfId="0" applyFont="1" applyBorder="1" applyAlignment="1" applyProtection="1">
      <alignment horizontal="left" vertical="top" wrapText="1" indent="1"/>
      <protection/>
    </xf>
    <xf numFmtId="169" fontId="8" fillId="0" borderId="24" xfId="0" applyNumberFormat="1" applyFont="1" applyFill="1" applyBorder="1" applyAlignment="1" applyProtection="1">
      <alignment horizontal="left" vertical="top" wrapText="1"/>
      <protection/>
    </xf>
    <xf numFmtId="169" fontId="8" fillId="0" borderId="10" xfId="0" applyNumberFormat="1" applyFont="1" applyFill="1" applyBorder="1" applyAlignment="1" applyProtection="1">
      <alignment horizontal="left" vertical="top" wrapText="1"/>
      <protection/>
    </xf>
    <xf numFmtId="169" fontId="8" fillId="0" borderId="23" xfId="0" applyNumberFormat="1" applyFont="1" applyFill="1" applyBorder="1" applyAlignment="1" applyProtection="1">
      <alignment horizontal="left" vertical="top" wrapText="1"/>
      <protection/>
    </xf>
    <xf numFmtId="169" fontId="8" fillId="0" borderId="25" xfId="0" applyNumberFormat="1" applyFont="1" applyFill="1" applyBorder="1" applyAlignment="1" applyProtection="1">
      <alignment horizontal="left" vertical="top" wrapText="1"/>
      <protection/>
    </xf>
    <xf numFmtId="169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Font="1" applyBorder="1" applyAlignment="1" applyProtection="1">
      <alignment horizontal="left" wrapText="1" indent="1"/>
      <protection/>
    </xf>
    <xf numFmtId="169" fontId="8" fillId="0" borderId="36" xfId="0" applyNumberFormat="1" applyFont="1" applyFill="1" applyBorder="1" applyAlignment="1" applyProtection="1">
      <alignment/>
      <protection/>
    </xf>
    <xf numFmtId="169" fontId="8" fillId="0" borderId="37" xfId="0" applyNumberFormat="1" applyFont="1" applyFill="1" applyBorder="1" applyAlignment="1" applyProtection="1">
      <alignment/>
      <protection/>
    </xf>
    <xf numFmtId="169" fontId="8" fillId="0" borderId="38" xfId="0" applyNumberFormat="1" applyFont="1" applyFill="1" applyBorder="1" applyAlignment="1" applyProtection="1">
      <alignment/>
      <protection/>
    </xf>
    <xf numFmtId="169" fontId="8" fillId="0" borderId="39" xfId="0" applyNumberFormat="1" applyFont="1" applyFill="1" applyBorder="1" applyAlignment="1" applyProtection="1">
      <alignment/>
      <protection/>
    </xf>
    <xf numFmtId="169" fontId="8" fillId="0" borderId="40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vertical="top" wrapText="1"/>
      <protection/>
    </xf>
    <xf numFmtId="169" fontId="6" fillId="0" borderId="31" xfId="0" applyNumberFormat="1" applyFont="1" applyFill="1" applyBorder="1" applyAlignment="1" applyProtection="1">
      <alignment vertical="top"/>
      <protection/>
    </xf>
    <xf numFmtId="169" fontId="6" fillId="0" borderId="32" xfId="0" applyNumberFormat="1" applyFont="1" applyFill="1" applyBorder="1" applyAlignment="1" applyProtection="1">
      <alignment vertical="top"/>
      <protection/>
    </xf>
    <xf numFmtId="169" fontId="6" fillId="0" borderId="33" xfId="0" applyNumberFormat="1" applyFont="1" applyFill="1" applyBorder="1" applyAlignment="1" applyProtection="1">
      <alignment vertical="top"/>
      <protection/>
    </xf>
    <xf numFmtId="169" fontId="6" fillId="0" borderId="34" xfId="0" applyNumberFormat="1" applyFont="1" applyFill="1" applyBorder="1" applyAlignment="1" applyProtection="1">
      <alignment vertical="top"/>
      <protection/>
    </xf>
    <xf numFmtId="169" fontId="6" fillId="0" borderId="35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wrapText="1"/>
      <protection/>
    </xf>
    <xf numFmtId="0" fontId="8" fillId="0" borderId="2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169" fontId="8" fillId="0" borderId="41" xfId="0" applyNumberFormat="1" applyFont="1" applyBorder="1" applyAlignment="1" applyProtection="1">
      <alignment/>
      <protection/>
    </xf>
    <xf numFmtId="169" fontId="8" fillId="0" borderId="42" xfId="0" applyNumberFormat="1" applyFont="1" applyBorder="1" applyAlignment="1" applyProtection="1">
      <alignment/>
      <protection/>
    </xf>
    <xf numFmtId="169" fontId="8" fillId="0" borderId="43" xfId="0" applyNumberFormat="1" applyFont="1" applyBorder="1" applyAlignment="1" applyProtection="1">
      <alignment/>
      <protection/>
    </xf>
    <xf numFmtId="169" fontId="8" fillId="0" borderId="44" xfId="0" applyNumberFormat="1" applyFont="1" applyBorder="1" applyAlignment="1" applyProtection="1">
      <alignment/>
      <protection/>
    </xf>
    <xf numFmtId="169" fontId="6" fillId="0" borderId="23" xfId="0" applyNumberFormat="1" applyFont="1" applyFill="1" applyBorder="1" applyAlignment="1" applyProtection="1">
      <alignment/>
      <protection/>
    </xf>
    <xf numFmtId="169" fontId="6" fillId="0" borderId="24" xfId="0" applyNumberFormat="1" applyFont="1" applyFill="1" applyBorder="1" applyAlignment="1" applyProtection="1">
      <alignment/>
      <protection/>
    </xf>
    <xf numFmtId="169" fontId="6" fillId="0" borderId="25" xfId="0" applyNumberFormat="1" applyFont="1" applyFill="1" applyBorder="1" applyAlignment="1" applyProtection="1">
      <alignment/>
      <protection/>
    </xf>
    <xf numFmtId="169" fontId="6" fillId="0" borderId="0" xfId="0" applyNumberFormat="1" applyFont="1" applyFill="1" applyBorder="1" applyAlignment="1" applyProtection="1">
      <alignment/>
      <protection/>
    </xf>
    <xf numFmtId="0" fontId="8" fillId="0" borderId="20" xfId="0" applyFont="1" applyBorder="1" applyAlignment="1" applyProtection="1">
      <alignment horizontal="left" vertical="top" indent="1"/>
      <protection/>
    </xf>
    <xf numFmtId="169" fontId="6" fillId="0" borderId="21" xfId="0" applyNumberFormat="1" applyFont="1" applyBorder="1" applyAlignment="1" applyProtection="1">
      <alignment/>
      <protection/>
    </xf>
    <xf numFmtId="169" fontId="6" fillId="0" borderId="10" xfId="0" applyNumberFormat="1" applyFont="1" applyBorder="1" applyAlignment="1" applyProtection="1">
      <alignment/>
      <protection/>
    </xf>
    <xf numFmtId="169" fontId="6" fillId="0" borderId="22" xfId="0" applyNumberFormat="1" applyFont="1" applyBorder="1" applyAlignment="1" applyProtection="1">
      <alignment/>
      <protection/>
    </xf>
    <xf numFmtId="169" fontId="6" fillId="0" borderId="0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169" fontId="8" fillId="0" borderId="16" xfId="0" applyNumberFormat="1" applyFont="1" applyBorder="1" applyAlignment="1" applyProtection="1">
      <alignment/>
      <protection/>
    </xf>
    <xf numFmtId="169" fontId="8" fillId="0" borderId="17" xfId="0" applyNumberFormat="1" applyFont="1" applyBorder="1" applyAlignment="1" applyProtection="1">
      <alignment/>
      <protection/>
    </xf>
    <xf numFmtId="169" fontId="8" fillId="0" borderId="18" xfId="0" applyNumberFormat="1" applyFont="1" applyBorder="1" applyAlignment="1" applyProtection="1">
      <alignment/>
      <protection/>
    </xf>
    <xf numFmtId="169" fontId="8" fillId="0" borderId="19" xfId="0" applyNumberFormat="1" applyFont="1" applyBorder="1" applyAlignment="1" applyProtection="1">
      <alignment/>
      <protection/>
    </xf>
    <xf numFmtId="0" fontId="8" fillId="0" borderId="15" xfId="0" applyFont="1" applyFill="1" applyBorder="1" applyAlignment="1" applyProtection="1">
      <alignment/>
      <protection/>
    </xf>
    <xf numFmtId="169" fontId="8" fillId="0" borderId="16" xfId="0" applyNumberFormat="1" applyFont="1" applyFill="1" applyBorder="1" applyAlignment="1" applyProtection="1">
      <alignment/>
      <protection/>
    </xf>
    <xf numFmtId="169" fontId="8" fillId="0" borderId="17" xfId="0" applyNumberFormat="1" applyFont="1" applyFill="1" applyBorder="1" applyAlignment="1" applyProtection="1">
      <alignment/>
      <protection/>
    </xf>
    <xf numFmtId="169" fontId="8" fillId="0" borderId="18" xfId="0" applyNumberFormat="1" applyFont="1" applyFill="1" applyBorder="1" applyAlignment="1" applyProtection="1">
      <alignment/>
      <protection/>
    </xf>
    <xf numFmtId="169" fontId="8" fillId="0" borderId="19" xfId="0" applyNumberFormat="1" applyFont="1" applyFill="1" applyBorder="1" applyAlignment="1" applyProtection="1">
      <alignment/>
      <protection/>
    </xf>
    <xf numFmtId="169" fontId="8" fillId="0" borderId="21" xfId="0" applyNumberFormat="1" applyFont="1" applyFill="1" applyBorder="1" applyAlignment="1" applyProtection="1">
      <alignment/>
      <protection/>
    </xf>
    <xf numFmtId="169" fontId="8" fillId="0" borderId="22" xfId="0" applyNumberFormat="1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 horizontal="left" indent="1"/>
      <protection/>
    </xf>
    <xf numFmtId="0" fontId="7" fillId="0" borderId="20" xfId="0" applyFont="1" applyFill="1" applyBorder="1" applyAlignment="1" applyProtection="1">
      <alignment horizontal="left" indent="1"/>
      <protection/>
    </xf>
    <xf numFmtId="166" fontId="8" fillId="0" borderId="21" xfId="0" applyNumberFormat="1" applyFont="1" applyFill="1" applyBorder="1" applyAlignment="1" applyProtection="1">
      <alignment/>
      <protection/>
    </xf>
    <xf numFmtId="166" fontId="8" fillId="0" borderId="10" xfId="0" applyNumberFormat="1" applyFont="1" applyFill="1" applyBorder="1" applyAlignment="1" applyProtection="1">
      <alignment/>
      <protection/>
    </xf>
    <xf numFmtId="166" fontId="8" fillId="0" borderId="22" xfId="0" applyNumberFormat="1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 horizontal="left" indent="2"/>
      <protection/>
    </xf>
    <xf numFmtId="167" fontId="8" fillId="0" borderId="21" xfId="42" applyNumberFormat="1" applyFont="1" applyFill="1" applyBorder="1" applyAlignment="1" applyProtection="1">
      <alignment/>
      <protection/>
    </xf>
    <xf numFmtId="167" fontId="8" fillId="0" borderId="10" xfId="42" applyNumberFormat="1" applyFont="1" applyFill="1" applyBorder="1" applyAlignment="1" applyProtection="1">
      <alignment/>
      <protection/>
    </xf>
    <xf numFmtId="167" fontId="8" fillId="0" borderId="22" xfId="42" applyNumberFormat="1" applyFont="1" applyFill="1" applyBorder="1" applyAlignment="1" applyProtection="1">
      <alignment/>
      <protection/>
    </xf>
    <xf numFmtId="167" fontId="8" fillId="0" borderId="0" xfId="42" applyNumberFormat="1" applyFont="1" applyFill="1" applyBorder="1" applyAlignment="1" applyProtection="1">
      <alignment/>
      <protection/>
    </xf>
    <xf numFmtId="166" fontId="8" fillId="0" borderId="16" xfId="0" applyNumberFormat="1" applyFont="1" applyFill="1" applyBorder="1" applyAlignment="1" applyProtection="1">
      <alignment/>
      <protection/>
    </xf>
    <xf numFmtId="166" fontId="8" fillId="0" borderId="17" xfId="0" applyNumberFormat="1" applyFont="1" applyFill="1" applyBorder="1" applyAlignment="1" applyProtection="1">
      <alignment/>
      <protection/>
    </xf>
    <xf numFmtId="166" fontId="8" fillId="0" borderId="18" xfId="0" applyNumberFormat="1" applyFont="1" applyFill="1" applyBorder="1" applyAlignment="1" applyProtection="1">
      <alignment/>
      <protection/>
    </xf>
    <xf numFmtId="166" fontId="8" fillId="0" borderId="19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/>
      <protection/>
    </xf>
    <xf numFmtId="0" fontId="4" fillId="0" borderId="19" xfId="0" applyFont="1" applyFill="1" applyBorder="1" applyAlignment="1" applyProtection="1">
      <alignment horizontal="left"/>
      <protection/>
    </xf>
    <xf numFmtId="0" fontId="5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2190031574</v>
      </c>
      <c r="C5" s="6">
        <v>2400953137</v>
      </c>
      <c r="D5" s="23">
        <v>2580212817</v>
      </c>
      <c r="E5" s="24">
        <v>2819710657</v>
      </c>
      <c r="F5" s="6">
        <v>2656938771</v>
      </c>
      <c r="G5" s="25">
        <v>2656938771</v>
      </c>
      <c r="H5" s="26">
        <v>2638342687</v>
      </c>
      <c r="I5" s="24">
        <v>3001498083</v>
      </c>
      <c r="J5" s="6">
        <v>3065776701</v>
      </c>
      <c r="K5" s="25">
        <v>3284876682</v>
      </c>
    </row>
    <row r="6" spans="1:11" ht="13.5">
      <c r="A6" s="22" t="s">
        <v>18</v>
      </c>
      <c r="B6" s="6">
        <v>6830244721</v>
      </c>
      <c r="C6" s="6">
        <v>7914743458</v>
      </c>
      <c r="D6" s="23">
        <v>8358544389</v>
      </c>
      <c r="E6" s="24">
        <v>10160911771</v>
      </c>
      <c r="F6" s="6">
        <v>10079240724</v>
      </c>
      <c r="G6" s="25">
        <v>10079240724</v>
      </c>
      <c r="H6" s="26">
        <v>8861692555</v>
      </c>
      <c r="I6" s="24">
        <v>11079523781</v>
      </c>
      <c r="J6" s="6">
        <v>11560149416</v>
      </c>
      <c r="K6" s="25">
        <v>12307651344</v>
      </c>
    </row>
    <row r="7" spans="1:11" ht="13.5">
      <c r="A7" s="22" t="s">
        <v>19</v>
      </c>
      <c r="B7" s="6">
        <v>59348668</v>
      </c>
      <c r="C7" s="6">
        <v>56673473</v>
      </c>
      <c r="D7" s="23">
        <v>60750307</v>
      </c>
      <c r="E7" s="24">
        <v>60345820</v>
      </c>
      <c r="F7" s="6">
        <v>59104477</v>
      </c>
      <c r="G7" s="25">
        <v>59104477</v>
      </c>
      <c r="H7" s="26">
        <v>70461342</v>
      </c>
      <c r="I7" s="24">
        <v>56787314</v>
      </c>
      <c r="J7" s="6">
        <v>58762668</v>
      </c>
      <c r="K7" s="25">
        <v>61003806</v>
      </c>
    </row>
    <row r="8" spans="1:11" ht="13.5">
      <c r="A8" s="22" t="s">
        <v>20</v>
      </c>
      <c r="B8" s="6">
        <v>2649534635</v>
      </c>
      <c r="C8" s="6">
        <v>4141759740</v>
      </c>
      <c r="D8" s="23">
        <v>3746749263</v>
      </c>
      <c r="E8" s="24">
        <v>4504652294</v>
      </c>
      <c r="F8" s="6">
        <v>5145091324</v>
      </c>
      <c r="G8" s="25">
        <v>5145091324</v>
      </c>
      <c r="H8" s="26">
        <v>4530278719</v>
      </c>
      <c r="I8" s="24">
        <v>4722321323</v>
      </c>
      <c r="J8" s="6">
        <v>4871641349</v>
      </c>
      <c r="K8" s="25">
        <v>4930698844</v>
      </c>
    </row>
    <row r="9" spans="1:11" ht="13.5">
      <c r="A9" s="22" t="s">
        <v>21</v>
      </c>
      <c r="B9" s="6">
        <v>1982456534</v>
      </c>
      <c r="C9" s="6">
        <v>1934007826</v>
      </c>
      <c r="D9" s="23">
        <v>2178775361</v>
      </c>
      <c r="E9" s="24">
        <v>2678637951</v>
      </c>
      <c r="F9" s="6">
        <v>2619736910</v>
      </c>
      <c r="G9" s="25">
        <v>2619736910</v>
      </c>
      <c r="H9" s="26">
        <v>2084361831</v>
      </c>
      <c r="I9" s="24">
        <v>2974910764</v>
      </c>
      <c r="J9" s="6">
        <v>2845408489</v>
      </c>
      <c r="K9" s="25">
        <v>3083898344</v>
      </c>
    </row>
    <row r="10" spans="1:11" ht="25.5">
      <c r="A10" s="27" t="s">
        <v>97</v>
      </c>
      <c r="B10" s="28">
        <f>SUM(B5:B9)</f>
        <v>13711616132</v>
      </c>
      <c r="C10" s="29">
        <f aca="true" t="shared" si="0" ref="C10:K10">SUM(C5:C9)</f>
        <v>16448137634</v>
      </c>
      <c r="D10" s="30">
        <f t="shared" si="0"/>
        <v>16925032137</v>
      </c>
      <c r="E10" s="28">
        <f t="shared" si="0"/>
        <v>20224258493</v>
      </c>
      <c r="F10" s="29">
        <f t="shared" si="0"/>
        <v>20560112206</v>
      </c>
      <c r="G10" s="31">
        <f t="shared" si="0"/>
        <v>20560112206</v>
      </c>
      <c r="H10" s="32">
        <f t="shared" si="0"/>
        <v>18185137134</v>
      </c>
      <c r="I10" s="28">
        <f t="shared" si="0"/>
        <v>21835041265</v>
      </c>
      <c r="J10" s="29">
        <f t="shared" si="0"/>
        <v>22401738623</v>
      </c>
      <c r="K10" s="31">
        <f t="shared" si="0"/>
        <v>23668129020</v>
      </c>
    </row>
    <row r="11" spans="1:11" ht="13.5">
      <c r="A11" s="22" t="s">
        <v>22</v>
      </c>
      <c r="B11" s="6">
        <v>4451209278</v>
      </c>
      <c r="C11" s="6">
        <v>5422399722</v>
      </c>
      <c r="D11" s="23">
        <v>5539134040</v>
      </c>
      <c r="E11" s="24">
        <v>6295891708</v>
      </c>
      <c r="F11" s="6">
        <v>6347075106</v>
      </c>
      <c r="G11" s="25">
        <v>6347075106</v>
      </c>
      <c r="H11" s="26">
        <v>6272849626</v>
      </c>
      <c r="I11" s="24">
        <v>6703173024</v>
      </c>
      <c r="J11" s="6">
        <v>6942927394</v>
      </c>
      <c r="K11" s="25">
        <v>7236289986</v>
      </c>
    </row>
    <row r="12" spans="1:11" ht="13.5">
      <c r="A12" s="22" t="s">
        <v>23</v>
      </c>
      <c r="B12" s="6">
        <v>221210178</v>
      </c>
      <c r="C12" s="6">
        <v>279716880</v>
      </c>
      <c r="D12" s="23">
        <v>280416978</v>
      </c>
      <c r="E12" s="24">
        <v>328138105</v>
      </c>
      <c r="F12" s="6">
        <v>328619164</v>
      </c>
      <c r="G12" s="25">
        <v>328619164</v>
      </c>
      <c r="H12" s="26">
        <v>294141952</v>
      </c>
      <c r="I12" s="24">
        <v>342853226</v>
      </c>
      <c r="J12" s="6">
        <v>358498491</v>
      </c>
      <c r="K12" s="25">
        <v>370174408</v>
      </c>
    </row>
    <row r="13" spans="1:11" ht="13.5">
      <c r="A13" s="22" t="s">
        <v>98</v>
      </c>
      <c r="B13" s="6">
        <v>1935988552</v>
      </c>
      <c r="C13" s="6">
        <v>2897119203</v>
      </c>
      <c r="D13" s="23">
        <v>2217235439</v>
      </c>
      <c r="E13" s="24">
        <v>1285495988</v>
      </c>
      <c r="F13" s="6">
        <v>1218616551</v>
      </c>
      <c r="G13" s="25">
        <v>1218616551</v>
      </c>
      <c r="H13" s="26">
        <v>943797529</v>
      </c>
      <c r="I13" s="24">
        <v>1323996249</v>
      </c>
      <c r="J13" s="6">
        <v>1413992824</v>
      </c>
      <c r="K13" s="25">
        <v>1505913248</v>
      </c>
    </row>
    <row r="14" spans="1:11" ht="13.5">
      <c r="A14" s="22" t="s">
        <v>24</v>
      </c>
      <c r="B14" s="6">
        <v>820290796</v>
      </c>
      <c r="C14" s="6">
        <v>1195102748</v>
      </c>
      <c r="D14" s="23">
        <v>930281049</v>
      </c>
      <c r="E14" s="24">
        <v>953932428</v>
      </c>
      <c r="F14" s="6">
        <v>608870315</v>
      </c>
      <c r="G14" s="25">
        <v>608870315</v>
      </c>
      <c r="H14" s="26">
        <v>348423783</v>
      </c>
      <c r="I14" s="24">
        <v>710869123</v>
      </c>
      <c r="J14" s="6">
        <v>722424143</v>
      </c>
      <c r="K14" s="25">
        <v>746285564</v>
      </c>
    </row>
    <row r="15" spans="1:11" ht="13.5">
      <c r="A15" s="22" t="s">
        <v>99</v>
      </c>
      <c r="B15" s="6">
        <v>4289538693</v>
      </c>
      <c r="C15" s="6">
        <v>5912744480</v>
      </c>
      <c r="D15" s="23">
        <v>5951991789</v>
      </c>
      <c r="E15" s="24">
        <v>6488948628</v>
      </c>
      <c r="F15" s="6">
        <v>6367298862</v>
      </c>
      <c r="G15" s="25">
        <v>6367298862</v>
      </c>
      <c r="H15" s="26">
        <v>5347208535</v>
      </c>
      <c r="I15" s="24">
        <v>6896254654</v>
      </c>
      <c r="J15" s="6">
        <v>7101770174</v>
      </c>
      <c r="K15" s="25">
        <v>7544919603</v>
      </c>
    </row>
    <row r="16" spans="1:11" ht="13.5">
      <c r="A16" s="22" t="s">
        <v>20</v>
      </c>
      <c r="B16" s="6">
        <v>131378388</v>
      </c>
      <c r="C16" s="6">
        <v>183263921</v>
      </c>
      <c r="D16" s="23">
        <v>87845355</v>
      </c>
      <c r="E16" s="24">
        <v>232847414</v>
      </c>
      <c r="F16" s="6">
        <v>264626005</v>
      </c>
      <c r="G16" s="25">
        <v>264626005</v>
      </c>
      <c r="H16" s="26">
        <v>187640712</v>
      </c>
      <c r="I16" s="24">
        <v>223798503</v>
      </c>
      <c r="J16" s="6">
        <v>240761664</v>
      </c>
      <c r="K16" s="25">
        <v>268542236</v>
      </c>
    </row>
    <row r="17" spans="1:11" ht="13.5">
      <c r="A17" s="22" t="s">
        <v>25</v>
      </c>
      <c r="B17" s="6">
        <v>4770970712</v>
      </c>
      <c r="C17" s="6">
        <v>6512137700</v>
      </c>
      <c r="D17" s="23">
        <v>5877519251</v>
      </c>
      <c r="E17" s="24">
        <v>5181087312</v>
      </c>
      <c r="F17" s="6">
        <v>5790515704</v>
      </c>
      <c r="G17" s="25">
        <v>5790515704</v>
      </c>
      <c r="H17" s="26">
        <v>4391159924</v>
      </c>
      <c r="I17" s="24">
        <v>5926860481</v>
      </c>
      <c r="J17" s="6">
        <v>5737834125</v>
      </c>
      <c r="K17" s="25">
        <v>5969970764</v>
      </c>
    </row>
    <row r="18" spans="1:11" ht="13.5">
      <c r="A18" s="33" t="s">
        <v>26</v>
      </c>
      <c r="B18" s="34">
        <f>SUM(B11:B17)</f>
        <v>16620586597</v>
      </c>
      <c r="C18" s="35">
        <f aca="true" t="shared" si="1" ref="C18:K18">SUM(C11:C17)</f>
        <v>22402484654</v>
      </c>
      <c r="D18" s="36">
        <f t="shared" si="1"/>
        <v>20884423901</v>
      </c>
      <c r="E18" s="34">
        <f t="shared" si="1"/>
        <v>20766341583</v>
      </c>
      <c r="F18" s="35">
        <f t="shared" si="1"/>
        <v>20925621707</v>
      </c>
      <c r="G18" s="37">
        <f t="shared" si="1"/>
        <v>20925621707</v>
      </c>
      <c r="H18" s="38">
        <f t="shared" si="1"/>
        <v>17785222061</v>
      </c>
      <c r="I18" s="34">
        <f t="shared" si="1"/>
        <v>22127805260</v>
      </c>
      <c r="J18" s="35">
        <f t="shared" si="1"/>
        <v>22518208815</v>
      </c>
      <c r="K18" s="37">
        <f t="shared" si="1"/>
        <v>23642095809</v>
      </c>
    </row>
    <row r="19" spans="1:11" ht="13.5">
      <c r="A19" s="33" t="s">
        <v>27</v>
      </c>
      <c r="B19" s="39">
        <f>+B10-B18</f>
        <v>-2908970465</v>
      </c>
      <c r="C19" s="40">
        <f aca="true" t="shared" si="2" ref="C19:K19">+C10-C18</f>
        <v>-5954347020</v>
      </c>
      <c r="D19" s="41">
        <f t="shared" si="2"/>
        <v>-3959391764</v>
      </c>
      <c r="E19" s="39">
        <f t="shared" si="2"/>
        <v>-542083090</v>
      </c>
      <c r="F19" s="40">
        <f t="shared" si="2"/>
        <v>-365509501</v>
      </c>
      <c r="G19" s="42">
        <f t="shared" si="2"/>
        <v>-365509501</v>
      </c>
      <c r="H19" s="43">
        <f t="shared" si="2"/>
        <v>399915073</v>
      </c>
      <c r="I19" s="39">
        <f t="shared" si="2"/>
        <v>-292763995</v>
      </c>
      <c r="J19" s="40">
        <f t="shared" si="2"/>
        <v>-116470192</v>
      </c>
      <c r="K19" s="42">
        <f t="shared" si="2"/>
        <v>26033211</v>
      </c>
    </row>
    <row r="20" spans="1:11" ht="25.5">
      <c r="A20" s="44" t="s">
        <v>28</v>
      </c>
      <c r="B20" s="45">
        <v>1205712814</v>
      </c>
      <c r="C20" s="46">
        <v>1633107824</v>
      </c>
      <c r="D20" s="47">
        <v>1442232355</v>
      </c>
      <c r="E20" s="45">
        <v>2373271496</v>
      </c>
      <c r="F20" s="46">
        <v>2126767871</v>
      </c>
      <c r="G20" s="48">
        <v>2126767871</v>
      </c>
      <c r="H20" s="49">
        <v>1006324036</v>
      </c>
      <c r="I20" s="45">
        <v>2551222123</v>
      </c>
      <c r="J20" s="46">
        <v>2506467546</v>
      </c>
      <c r="K20" s="48">
        <v>2570294096</v>
      </c>
    </row>
    <row r="21" spans="1:11" ht="63.75">
      <c r="A21" s="50" t="s">
        <v>100</v>
      </c>
      <c r="B21" s="51">
        <v>358382114</v>
      </c>
      <c r="C21" s="52">
        <v>139595224</v>
      </c>
      <c r="D21" s="53">
        <v>32815965</v>
      </c>
      <c r="E21" s="51">
        <v>37032851</v>
      </c>
      <c r="F21" s="52">
        <v>85732351</v>
      </c>
      <c r="G21" s="54">
        <v>85732351</v>
      </c>
      <c r="H21" s="55">
        <v>6270478</v>
      </c>
      <c r="I21" s="51">
        <v>63314000</v>
      </c>
      <c r="J21" s="52">
        <v>25770344</v>
      </c>
      <c r="K21" s="54">
        <v>29207641</v>
      </c>
    </row>
    <row r="22" spans="1:11" ht="25.5">
      <c r="A22" s="56" t="s">
        <v>101</v>
      </c>
      <c r="B22" s="57">
        <f>SUM(B19:B21)</f>
        <v>-1344875537</v>
      </c>
      <c r="C22" s="58">
        <f aca="true" t="shared" si="3" ref="C22:K22">SUM(C19:C21)</f>
        <v>-4181643972</v>
      </c>
      <c r="D22" s="59">
        <f t="shared" si="3"/>
        <v>-2484343444</v>
      </c>
      <c r="E22" s="57">
        <f t="shared" si="3"/>
        <v>1868221257</v>
      </c>
      <c r="F22" s="58">
        <f t="shared" si="3"/>
        <v>1846990721</v>
      </c>
      <c r="G22" s="60">
        <f t="shared" si="3"/>
        <v>1846990721</v>
      </c>
      <c r="H22" s="61">
        <f t="shared" si="3"/>
        <v>1412509587</v>
      </c>
      <c r="I22" s="57">
        <f t="shared" si="3"/>
        <v>2321772128</v>
      </c>
      <c r="J22" s="58">
        <f t="shared" si="3"/>
        <v>2415767698</v>
      </c>
      <c r="K22" s="60">
        <f t="shared" si="3"/>
        <v>2625534948</v>
      </c>
    </row>
    <row r="23" spans="1:11" ht="13.5">
      <c r="A23" s="50" t="s">
        <v>29</v>
      </c>
      <c r="B23" s="6">
        <v>13009621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-1331865916</v>
      </c>
      <c r="C24" s="40">
        <f aca="true" t="shared" si="4" ref="C24:K24">SUM(C22:C23)</f>
        <v>-4181643972</v>
      </c>
      <c r="D24" s="41">
        <f t="shared" si="4"/>
        <v>-2484343444</v>
      </c>
      <c r="E24" s="39">
        <f t="shared" si="4"/>
        <v>1868221257</v>
      </c>
      <c r="F24" s="40">
        <f t="shared" si="4"/>
        <v>1846990721</v>
      </c>
      <c r="G24" s="42">
        <f t="shared" si="4"/>
        <v>1846990721</v>
      </c>
      <c r="H24" s="43">
        <f t="shared" si="4"/>
        <v>1412509587</v>
      </c>
      <c r="I24" s="39">
        <f t="shared" si="4"/>
        <v>2321772128</v>
      </c>
      <c r="J24" s="40">
        <f t="shared" si="4"/>
        <v>2415767698</v>
      </c>
      <c r="K24" s="42">
        <f t="shared" si="4"/>
        <v>2625534948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3943605299</v>
      </c>
      <c r="C27" s="7">
        <v>3566840932</v>
      </c>
      <c r="D27" s="69">
        <v>2522817478</v>
      </c>
      <c r="E27" s="70">
        <v>4038676356</v>
      </c>
      <c r="F27" s="7">
        <v>3118316330</v>
      </c>
      <c r="G27" s="71">
        <v>3118316330</v>
      </c>
      <c r="H27" s="72">
        <v>1846915356</v>
      </c>
      <c r="I27" s="70">
        <v>3191669437</v>
      </c>
      <c r="J27" s="7">
        <v>3009504979</v>
      </c>
      <c r="K27" s="71">
        <v>3001970676</v>
      </c>
    </row>
    <row r="28" spans="1:11" ht="13.5">
      <c r="A28" s="73" t="s">
        <v>33</v>
      </c>
      <c r="B28" s="6">
        <v>2548240096</v>
      </c>
      <c r="C28" s="6">
        <v>1666356126</v>
      </c>
      <c r="D28" s="23">
        <v>926575796</v>
      </c>
      <c r="E28" s="24">
        <v>2527094515</v>
      </c>
      <c r="F28" s="6">
        <v>2454975791</v>
      </c>
      <c r="G28" s="25">
        <v>2454975791</v>
      </c>
      <c r="H28" s="26">
        <v>0</v>
      </c>
      <c r="I28" s="24">
        <v>2634303170</v>
      </c>
      <c r="J28" s="6">
        <v>2543692937</v>
      </c>
      <c r="K28" s="25">
        <v>2562367514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63171435</v>
      </c>
      <c r="C30" s="6">
        <v>82155883</v>
      </c>
      <c r="D30" s="23">
        <v>48987421</v>
      </c>
      <c r="E30" s="24">
        <v>156151620</v>
      </c>
      <c r="F30" s="6">
        <v>114583700</v>
      </c>
      <c r="G30" s="25">
        <v>114583700</v>
      </c>
      <c r="H30" s="26">
        <v>0</v>
      </c>
      <c r="I30" s="24">
        <v>61713400</v>
      </c>
      <c r="J30" s="6">
        <v>65807756</v>
      </c>
      <c r="K30" s="25">
        <v>86606680</v>
      </c>
    </row>
    <row r="31" spans="1:11" ht="13.5">
      <c r="A31" s="22" t="s">
        <v>35</v>
      </c>
      <c r="B31" s="6">
        <v>456274645</v>
      </c>
      <c r="C31" s="6">
        <v>1621215070</v>
      </c>
      <c r="D31" s="23">
        <v>1541462204</v>
      </c>
      <c r="E31" s="24">
        <v>1345373633</v>
      </c>
      <c r="F31" s="6">
        <v>516344349</v>
      </c>
      <c r="G31" s="25">
        <v>516344349</v>
      </c>
      <c r="H31" s="26">
        <v>0</v>
      </c>
      <c r="I31" s="24">
        <v>486757109</v>
      </c>
      <c r="J31" s="6">
        <v>394247750</v>
      </c>
      <c r="K31" s="25">
        <v>346926126</v>
      </c>
    </row>
    <row r="32" spans="1:11" ht="13.5">
      <c r="A32" s="33" t="s">
        <v>36</v>
      </c>
      <c r="B32" s="7">
        <f>SUM(B28:B31)</f>
        <v>3067686176</v>
      </c>
      <c r="C32" s="7">
        <f aca="true" t="shared" si="5" ref="C32:K32">SUM(C28:C31)</f>
        <v>3369727079</v>
      </c>
      <c r="D32" s="69">
        <f t="shared" si="5"/>
        <v>2517025421</v>
      </c>
      <c r="E32" s="70">
        <f t="shared" si="5"/>
        <v>4028619768</v>
      </c>
      <c r="F32" s="7">
        <f t="shared" si="5"/>
        <v>3085903840</v>
      </c>
      <c r="G32" s="71">
        <f t="shared" si="5"/>
        <v>3085903840</v>
      </c>
      <c r="H32" s="72">
        <f t="shared" si="5"/>
        <v>0</v>
      </c>
      <c r="I32" s="70">
        <f t="shared" si="5"/>
        <v>3182773679</v>
      </c>
      <c r="J32" s="7">
        <f t="shared" si="5"/>
        <v>3003748443</v>
      </c>
      <c r="K32" s="71">
        <f t="shared" si="5"/>
        <v>2995900320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11598704053</v>
      </c>
      <c r="C35" s="6">
        <v>14042858715</v>
      </c>
      <c r="D35" s="23">
        <v>16464625547</v>
      </c>
      <c r="E35" s="24">
        <v>-14064939261</v>
      </c>
      <c r="F35" s="6">
        <v>-13509604790</v>
      </c>
      <c r="G35" s="25">
        <v>-13509604790</v>
      </c>
      <c r="H35" s="26">
        <v>17225070370</v>
      </c>
      <c r="I35" s="24">
        <v>17911685688</v>
      </c>
      <c r="J35" s="6">
        <v>17900581055</v>
      </c>
      <c r="K35" s="25">
        <v>-8773646460</v>
      </c>
    </row>
    <row r="36" spans="1:11" ht="13.5">
      <c r="A36" s="22" t="s">
        <v>39</v>
      </c>
      <c r="B36" s="6">
        <v>40221052256</v>
      </c>
      <c r="C36" s="6">
        <v>46071898989</v>
      </c>
      <c r="D36" s="23">
        <v>47050457540</v>
      </c>
      <c r="E36" s="24">
        <v>44691008362</v>
      </c>
      <c r="F36" s="6">
        <v>44378485108</v>
      </c>
      <c r="G36" s="25">
        <v>44378485108</v>
      </c>
      <c r="H36" s="26">
        <v>42559941469</v>
      </c>
      <c r="I36" s="24">
        <v>45433677042</v>
      </c>
      <c r="J36" s="6">
        <v>56496133385</v>
      </c>
      <c r="K36" s="25">
        <v>49917524922</v>
      </c>
    </row>
    <row r="37" spans="1:11" ht="13.5">
      <c r="A37" s="22" t="s">
        <v>40</v>
      </c>
      <c r="B37" s="6">
        <v>17334470664</v>
      </c>
      <c r="C37" s="6">
        <v>28818262796</v>
      </c>
      <c r="D37" s="23">
        <v>32471637086</v>
      </c>
      <c r="E37" s="24">
        <v>4677106439</v>
      </c>
      <c r="F37" s="6">
        <v>3921562317</v>
      </c>
      <c r="G37" s="25">
        <v>3921562317</v>
      </c>
      <c r="H37" s="26">
        <v>27756241250</v>
      </c>
      <c r="I37" s="24">
        <v>20050417260</v>
      </c>
      <c r="J37" s="6">
        <v>28175822684</v>
      </c>
      <c r="K37" s="25">
        <v>21884180410</v>
      </c>
    </row>
    <row r="38" spans="1:11" ht="13.5">
      <c r="A38" s="22" t="s">
        <v>41</v>
      </c>
      <c r="B38" s="6">
        <v>2898043512</v>
      </c>
      <c r="C38" s="6">
        <v>3133709436</v>
      </c>
      <c r="D38" s="23">
        <v>3882636778</v>
      </c>
      <c r="E38" s="24">
        <v>3552766739</v>
      </c>
      <c r="F38" s="6">
        <v>3638036196</v>
      </c>
      <c r="G38" s="25">
        <v>3638036196</v>
      </c>
      <c r="H38" s="26">
        <v>3633280928</v>
      </c>
      <c r="I38" s="24">
        <v>2638633112</v>
      </c>
      <c r="J38" s="6">
        <v>2475505635</v>
      </c>
      <c r="K38" s="25">
        <v>2354236961</v>
      </c>
    </row>
    <row r="39" spans="1:11" ht="13.5">
      <c r="A39" s="22" t="s">
        <v>42</v>
      </c>
      <c r="B39" s="6">
        <v>32906933562</v>
      </c>
      <c r="C39" s="6">
        <v>31977240176</v>
      </c>
      <c r="D39" s="23">
        <v>30143709275</v>
      </c>
      <c r="E39" s="24">
        <v>22300518524</v>
      </c>
      <c r="F39" s="6">
        <v>22392064421</v>
      </c>
      <c r="G39" s="25">
        <v>22392064421</v>
      </c>
      <c r="H39" s="26">
        <v>30068657032</v>
      </c>
      <c r="I39" s="24">
        <v>39318007940</v>
      </c>
      <c r="J39" s="6">
        <v>42867681374</v>
      </c>
      <c r="K39" s="25">
        <v>15843888338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767635340</v>
      </c>
      <c r="C42" s="6">
        <v>1652296768</v>
      </c>
      <c r="D42" s="23">
        <v>1520055740</v>
      </c>
      <c r="E42" s="24">
        <v>2009252671</v>
      </c>
      <c r="F42" s="6">
        <v>2814558918</v>
      </c>
      <c r="G42" s="25">
        <v>2814558918</v>
      </c>
      <c r="H42" s="26">
        <v>3234331839</v>
      </c>
      <c r="I42" s="24">
        <v>696264763</v>
      </c>
      <c r="J42" s="6">
        <v>2987386754</v>
      </c>
      <c r="K42" s="25">
        <v>2378190707</v>
      </c>
    </row>
    <row r="43" spans="1:11" ht="13.5">
      <c r="A43" s="22" t="s">
        <v>45</v>
      </c>
      <c r="B43" s="6">
        <v>-320746127</v>
      </c>
      <c r="C43" s="6">
        <v>-124223747</v>
      </c>
      <c r="D43" s="23">
        <v>-261737831</v>
      </c>
      <c r="E43" s="24">
        <v>-1760621268</v>
      </c>
      <c r="F43" s="6">
        <v>-1970535347</v>
      </c>
      <c r="G43" s="25">
        <v>-1970535347</v>
      </c>
      <c r="H43" s="26">
        <v>-1094052058</v>
      </c>
      <c r="I43" s="24">
        <v>-2517663666</v>
      </c>
      <c r="J43" s="6">
        <v>-2490087444</v>
      </c>
      <c r="K43" s="25">
        <v>-2476031071</v>
      </c>
    </row>
    <row r="44" spans="1:11" ht="13.5">
      <c r="A44" s="22" t="s">
        <v>46</v>
      </c>
      <c r="B44" s="6">
        <v>289780892</v>
      </c>
      <c r="C44" s="6">
        <v>-6150254</v>
      </c>
      <c r="D44" s="23">
        <v>-25066781</v>
      </c>
      <c r="E44" s="24">
        <v>200975106</v>
      </c>
      <c r="F44" s="6">
        <v>39469630</v>
      </c>
      <c r="G44" s="25">
        <v>39469630</v>
      </c>
      <c r="H44" s="26">
        <v>-3176133</v>
      </c>
      <c r="I44" s="24">
        <v>821411</v>
      </c>
      <c r="J44" s="6">
        <v>-130115595</v>
      </c>
      <c r="K44" s="25">
        <v>-73489553</v>
      </c>
    </row>
    <row r="45" spans="1:11" ht="13.5">
      <c r="A45" s="33" t="s">
        <v>47</v>
      </c>
      <c r="B45" s="7">
        <v>705868708</v>
      </c>
      <c r="C45" s="7">
        <v>1466915454</v>
      </c>
      <c r="D45" s="69">
        <v>941451724</v>
      </c>
      <c r="E45" s="70">
        <v>453735366</v>
      </c>
      <c r="F45" s="7">
        <v>990288185</v>
      </c>
      <c r="G45" s="71">
        <v>990288185</v>
      </c>
      <c r="H45" s="72">
        <v>1209487024</v>
      </c>
      <c r="I45" s="70">
        <v>-1349760250</v>
      </c>
      <c r="J45" s="7">
        <v>1631963426</v>
      </c>
      <c r="K45" s="71">
        <v>1962526524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1509826072</v>
      </c>
      <c r="C48" s="6">
        <v>490683990</v>
      </c>
      <c r="D48" s="23">
        <v>772223302</v>
      </c>
      <c r="E48" s="24">
        <v>-22734498808</v>
      </c>
      <c r="F48" s="6">
        <v>-21951726471</v>
      </c>
      <c r="G48" s="25">
        <v>-21951726471</v>
      </c>
      <c r="H48" s="26">
        <v>509137463</v>
      </c>
      <c r="I48" s="24">
        <v>2064882459</v>
      </c>
      <c r="J48" s="6">
        <v>2014558380</v>
      </c>
      <c r="K48" s="25">
        <v>-24891667580</v>
      </c>
    </row>
    <row r="49" spans="1:11" ht="13.5">
      <c r="A49" s="22" t="s">
        <v>50</v>
      </c>
      <c r="B49" s="6">
        <f>+B75</f>
        <v>20113504842.067543</v>
      </c>
      <c r="C49" s="6">
        <f aca="true" t="shared" si="6" ref="C49:K49">+C75</f>
        <v>43190061408.50039</v>
      </c>
      <c r="D49" s="23">
        <f t="shared" si="6"/>
        <v>49291098686.832115</v>
      </c>
      <c r="E49" s="24">
        <f t="shared" si="6"/>
        <v>5862662374.574033</v>
      </c>
      <c r="F49" s="6">
        <f t="shared" si="6"/>
        <v>3743467697.6419716</v>
      </c>
      <c r="G49" s="25">
        <f t="shared" si="6"/>
        <v>3743467697.6419716</v>
      </c>
      <c r="H49" s="26">
        <f t="shared" si="6"/>
        <v>36831900990.28975</v>
      </c>
      <c r="I49" s="24">
        <f t="shared" si="6"/>
        <v>10923460973.425598</v>
      </c>
      <c r="J49" s="6">
        <f t="shared" si="6"/>
        <v>21226496037.903297</v>
      </c>
      <c r="K49" s="25">
        <f t="shared" si="6"/>
        <v>15199196947.38826</v>
      </c>
    </row>
    <row r="50" spans="1:11" ht="13.5">
      <c r="A50" s="33" t="s">
        <v>51</v>
      </c>
      <c r="B50" s="7">
        <f>+B48-B49</f>
        <v>-18603678770.067543</v>
      </c>
      <c r="C50" s="7">
        <f aca="true" t="shared" si="7" ref="C50:K50">+C48-C49</f>
        <v>-42699377418.50039</v>
      </c>
      <c r="D50" s="69">
        <f t="shared" si="7"/>
        <v>-48518875384.832115</v>
      </c>
      <c r="E50" s="70">
        <f t="shared" si="7"/>
        <v>-28597161182.57403</v>
      </c>
      <c r="F50" s="7">
        <f t="shared" si="7"/>
        <v>-25695194168.64197</v>
      </c>
      <c r="G50" s="71">
        <f t="shared" si="7"/>
        <v>-25695194168.64197</v>
      </c>
      <c r="H50" s="72">
        <f t="shared" si="7"/>
        <v>-36322763527.28975</v>
      </c>
      <c r="I50" s="70">
        <f t="shared" si="7"/>
        <v>-8858578514.425598</v>
      </c>
      <c r="J50" s="7">
        <f t="shared" si="7"/>
        <v>-19211937657.903297</v>
      </c>
      <c r="K50" s="71">
        <f t="shared" si="7"/>
        <v>-40090864527.38826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36579688033</v>
      </c>
      <c r="C53" s="6">
        <v>41740936693</v>
      </c>
      <c r="D53" s="23">
        <v>41782567327</v>
      </c>
      <c r="E53" s="24">
        <v>41404200414</v>
      </c>
      <c r="F53" s="6">
        <v>41111649762</v>
      </c>
      <c r="G53" s="25">
        <v>41111649762</v>
      </c>
      <c r="H53" s="26">
        <v>38023519120</v>
      </c>
      <c r="I53" s="24">
        <v>42950436983</v>
      </c>
      <c r="J53" s="6">
        <v>53984719570</v>
      </c>
      <c r="K53" s="25">
        <v>47381390877</v>
      </c>
    </row>
    <row r="54" spans="1:11" ht="13.5">
      <c r="A54" s="22" t="s">
        <v>54</v>
      </c>
      <c r="B54" s="6">
        <v>0</v>
      </c>
      <c r="C54" s="6">
        <v>2845391432</v>
      </c>
      <c r="D54" s="23">
        <v>2195973711</v>
      </c>
      <c r="E54" s="24">
        <v>1285495988</v>
      </c>
      <c r="F54" s="6">
        <v>1218616551</v>
      </c>
      <c r="G54" s="25">
        <v>1218616551</v>
      </c>
      <c r="H54" s="26">
        <v>937857768</v>
      </c>
      <c r="I54" s="24">
        <v>1283715056</v>
      </c>
      <c r="J54" s="6">
        <v>1413748819</v>
      </c>
      <c r="K54" s="25">
        <v>1505676844</v>
      </c>
    </row>
    <row r="55" spans="1:11" ht="13.5">
      <c r="A55" s="22" t="s">
        <v>55</v>
      </c>
      <c r="B55" s="6">
        <v>2467656959</v>
      </c>
      <c r="C55" s="6">
        <v>2077441860</v>
      </c>
      <c r="D55" s="23">
        <v>1676248512</v>
      </c>
      <c r="E55" s="24">
        <v>898402223</v>
      </c>
      <c r="F55" s="6">
        <v>834580266</v>
      </c>
      <c r="G55" s="25">
        <v>834580266</v>
      </c>
      <c r="H55" s="26">
        <v>541511909</v>
      </c>
      <c r="I55" s="24">
        <v>1112954373</v>
      </c>
      <c r="J55" s="6">
        <v>1156236429</v>
      </c>
      <c r="K55" s="25">
        <v>1100325495</v>
      </c>
    </row>
    <row r="56" spans="1:11" ht="13.5">
      <c r="A56" s="22" t="s">
        <v>56</v>
      </c>
      <c r="B56" s="6">
        <v>892574212</v>
      </c>
      <c r="C56" s="6">
        <v>872341776</v>
      </c>
      <c r="D56" s="23">
        <v>864692662</v>
      </c>
      <c r="E56" s="24">
        <v>1059822646</v>
      </c>
      <c r="F56" s="6">
        <v>1213646110</v>
      </c>
      <c r="G56" s="25">
        <v>1213646110</v>
      </c>
      <c r="H56" s="26">
        <v>1084093748</v>
      </c>
      <c r="I56" s="24">
        <v>1078662927</v>
      </c>
      <c r="J56" s="6">
        <v>1118243896</v>
      </c>
      <c r="K56" s="25">
        <v>1160166202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156154756</v>
      </c>
      <c r="C59" s="6">
        <v>161680020</v>
      </c>
      <c r="D59" s="23">
        <v>12598340</v>
      </c>
      <c r="E59" s="24">
        <v>182251085</v>
      </c>
      <c r="F59" s="6">
        <v>182251085</v>
      </c>
      <c r="G59" s="25">
        <v>182251085</v>
      </c>
      <c r="H59" s="26">
        <v>8320000</v>
      </c>
      <c r="I59" s="24">
        <v>8405000</v>
      </c>
      <c r="J59" s="6">
        <v>8512100</v>
      </c>
      <c r="K59" s="25">
        <v>8635087</v>
      </c>
    </row>
    <row r="60" spans="1:11" ht="13.5">
      <c r="A60" s="90" t="s">
        <v>59</v>
      </c>
      <c r="B60" s="6">
        <v>2920405097</v>
      </c>
      <c r="C60" s="6">
        <v>678938674</v>
      </c>
      <c r="D60" s="23">
        <v>0</v>
      </c>
      <c r="E60" s="24">
        <v>2784923167</v>
      </c>
      <c r="F60" s="6">
        <v>2784923167</v>
      </c>
      <c r="G60" s="25">
        <v>2784923167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39555</v>
      </c>
      <c r="C62" s="98">
        <v>47608</v>
      </c>
      <c r="D62" s="99">
        <v>1028</v>
      </c>
      <c r="E62" s="97">
        <v>16289</v>
      </c>
      <c r="F62" s="98">
        <v>16289</v>
      </c>
      <c r="G62" s="99">
        <v>16289</v>
      </c>
      <c r="H62" s="100">
        <v>1028</v>
      </c>
      <c r="I62" s="97">
        <v>1028</v>
      </c>
      <c r="J62" s="98">
        <v>1028</v>
      </c>
      <c r="K62" s="99">
        <v>1028</v>
      </c>
    </row>
    <row r="63" spans="1:11" ht="13.5">
      <c r="A63" s="96" t="s">
        <v>62</v>
      </c>
      <c r="B63" s="97">
        <v>57710</v>
      </c>
      <c r="C63" s="98">
        <v>40389</v>
      </c>
      <c r="D63" s="99">
        <v>0</v>
      </c>
      <c r="E63" s="97">
        <v>45557</v>
      </c>
      <c r="F63" s="98">
        <v>45557</v>
      </c>
      <c r="G63" s="99">
        <v>45557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107297</v>
      </c>
      <c r="C64" s="98">
        <v>78226</v>
      </c>
      <c r="D64" s="99">
        <v>0</v>
      </c>
      <c r="E64" s="97">
        <v>234768</v>
      </c>
      <c r="F64" s="98">
        <v>234768</v>
      </c>
      <c r="G64" s="99">
        <v>234768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118495</v>
      </c>
      <c r="C65" s="98">
        <v>120402</v>
      </c>
      <c r="D65" s="99">
        <v>6162</v>
      </c>
      <c r="E65" s="97">
        <v>154738</v>
      </c>
      <c r="F65" s="98">
        <v>154738</v>
      </c>
      <c r="G65" s="99">
        <v>154738</v>
      </c>
      <c r="H65" s="100">
        <v>6162</v>
      </c>
      <c r="I65" s="97">
        <v>6162</v>
      </c>
      <c r="J65" s="98">
        <v>6162</v>
      </c>
      <c r="K65" s="99">
        <v>6162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103</v>
      </c>
      <c r="B70" s="5">
        <f>IF(ISERROR(B71/B72),0,(B71/B72))</f>
        <v>0.0327745877634693</v>
      </c>
      <c r="C70" s="5">
        <f aca="true" t="shared" si="8" ref="C70:K70">IF(ISERROR(C71/C72),0,(C71/C72))</f>
        <v>0.03987605883321195</v>
      </c>
      <c r="D70" s="5">
        <f t="shared" si="8"/>
        <v>0.03933018547808172</v>
      </c>
      <c r="E70" s="5">
        <f t="shared" si="8"/>
        <v>0.6660071490541752</v>
      </c>
      <c r="F70" s="5">
        <f t="shared" si="8"/>
        <v>0.9166907184065314</v>
      </c>
      <c r="G70" s="5">
        <f t="shared" si="8"/>
        <v>0.9166907184065314</v>
      </c>
      <c r="H70" s="5">
        <f t="shared" si="8"/>
        <v>0.6297970346679255</v>
      </c>
      <c r="I70" s="5">
        <f t="shared" si="8"/>
        <v>0.7622407815087157</v>
      </c>
      <c r="J70" s="5">
        <f t="shared" si="8"/>
        <v>0.686635841224146</v>
      </c>
      <c r="K70" s="5">
        <f t="shared" si="8"/>
        <v>0.6606964578114172</v>
      </c>
    </row>
    <row r="71" spans="1:11" ht="12.75" hidden="1">
      <c r="A71" s="1" t="s">
        <v>104</v>
      </c>
      <c r="B71" s="2">
        <f>+B83</f>
        <v>328450993</v>
      </c>
      <c r="C71" s="2">
        <f aca="true" t="shared" si="9" ref="C71:K71">+C83</f>
        <v>450129584</v>
      </c>
      <c r="D71" s="2">
        <f t="shared" si="9"/>
        <v>477054740</v>
      </c>
      <c r="E71" s="2">
        <f t="shared" si="9"/>
        <v>9715807285</v>
      </c>
      <c r="F71" s="2">
        <f t="shared" si="9"/>
        <v>13126703074</v>
      </c>
      <c r="G71" s="2">
        <f t="shared" si="9"/>
        <v>13126703074</v>
      </c>
      <c r="H71" s="2">
        <f t="shared" si="9"/>
        <v>7972727981</v>
      </c>
      <c r="I71" s="2">
        <f t="shared" si="9"/>
        <v>12155865291</v>
      </c>
      <c r="J71" s="2">
        <f t="shared" si="9"/>
        <v>11210234268</v>
      </c>
      <c r="K71" s="2">
        <f t="shared" si="9"/>
        <v>11541763618</v>
      </c>
    </row>
    <row r="72" spans="1:11" ht="12.75" hidden="1">
      <c r="A72" s="1" t="s">
        <v>105</v>
      </c>
      <c r="B72" s="2">
        <f>+B77</f>
        <v>10021514088</v>
      </c>
      <c r="C72" s="2">
        <f aca="true" t="shared" si="10" ref="C72:K72">+C77</f>
        <v>11288216468</v>
      </c>
      <c r="D72" s="2">
        <f t="shared" si="10"/>
        <v>12129481064</v>
      </c>
      <c r="E72" s="2">
        <f t="shared" si="10"/>
        <v>14588142633</v>
      </c>
      <c r="F72" s="2">
        <f t="shared" si="10"/>
        <v>14319663994</v>
      </c>
      <c r="G72" s="2">
        <f t="shared" si="10"/>
        <v>14319663994</v>
      </c>
      <c r="H72" s="2">
        <f t="shared" si="10"/>
        <v>12659202159</v>
      </c>
      <c r="I72" s="2">
        <f t="shared" si="10"/>
        <v>15947539919</v>
      </c>
      <c r="J72" s="2">
        <f t="shared" si="10"/>
        <v>16326316797</v>
      </c>
      <c r="K72" s="2">
        <f t="shared" si="10"/>
        <v>17469086570</v>
      </c>
    </row>
    <row r="73" spans="1:11" ht="12.75" hidden="1">
      <c r="A73" s="1" t="s">
        <v>106</v>
      </c>
      <c r="B73" s="2">
        <f>+B74</f>
        <v>4763288666.166666</v>
      </c>
      <c r="C73" s="2">
        <f aca="true" t="shared" si="11" ref="C73:K73">+(C78+C80+C81+C82)-(B78+B80+B81+B82)</f>
        <v>3353207229</v>
      </c>
      <c r="D73" s="2">
        <f t="shared" si="11"/>
        <v>1972866804</v>
      </c>
      <c r="E73" s="2">
        <f t="shared" si="11"/>
        <v>-7867962244</v>
      </c>
      <c r="F73" s="2">
        <f>+(F78+F80+F81+F82)-(D78+D80+D81+D82)</f>
        <v>-8098075680</v>
      </c>
      <c r="G73" s="2">
        <f>+(G78+G80+G81+G82)-(D78+D80+D81+D82)</f>
        <v>-8098075680</v>
      </c>
      <c r="H73" s="2">
        <f>+(H78+H80+H81+H82)-(D78+D80+D81+D82)</f>
        <v>1116626222</v>
      </c>
      <c r="I73" s="2">
        <f>+(I78+I80+I81+I82)-(E78+E80+E81+E82)</f>
        <v>6988426205</v>
      </c>
      <c r="J73" s="2">
        <f t="shared" si="11"/>
        <v>683116470</v>
      </c>
      <c r="K73" s="2">
        <f t="shared" si="11"/>
        <v>263730283</v>
      </c>
    </row>
    <row r="74" spans="1:11" ht="12.75" hidden="1">
      <c r="A74" s="1" t="s">
        <v>107</v>
      </c>
      <c r="B74" s="2">
        <f>+TREND(C74:E74)</f>
        <v>4763288666.166666</v>
      </c>
      <c r="C74" s="2">
        <f>+C73</f>
        <v>3353207229</v>
      </c>
      <c r="D74" s="2">
        <f aca="true" t="shared" si="12" ref="D74:K74">+D73</f>
        <v>1972866804</v>
      </c>
      <c r="E74" s="2">
        <f t="shared" si="12"/>
        <v>-7867962244</v>
      </c>
      <c r="F74" s="2">
        <f t="shared" si="12"/>
        <v>-8098075680</v>
      </c>
      <c r="G74" s="2">
        <f t="shared" si="12"/>
        <v>-8098075680</v>
      </c>
      <c r="H74" s="2">
        <f t="shared" si="12"/>
        <v>1116626222</v>
      </c>
      <c r="I74" s="2">
        <f t="shared" si="12"/>
        <v>6988426205</v>
      </c>
      <c r="J74" s="2">
        <f t="shared" si="12"/>
        <v>683116470</v>
      </c>
      <c r="K74" s="2">
        <f t="shared" si="12"/>
        <v>263730283</v>
      </c>
    </row>
    <row r="75" spans="1:11" ht="12.75" hidden="1">
      <c r="A75" s="1" t="s">
        <v>108</v>
      </c>
      <c r="B75" s="2">
        <f>+B84-(((B80+B81+B78)*B70)-B79)</f>
        <v>20113504842.067543</v>
      </c>
      <c r="C75" s="2">
        <f aca="true" t="shared" si="13" ref="C75:K75">+C84-(((C80+C81+C78)*C70)-C79)</f>
        <v>43190061408.50039</v>
      </c>
      <c r="D75" s="2">
        <f t="shared" si="13"/>
        <v>49291098686.832115</v>
      </c>
      <c r="E75" s="2">
        <f t="shared" si="13"/>
        <v>5862662374.574033</v>
      </c>
      <c r="F75" s="2">
        <f t="shared" si="13"/>
        <v>3743467697.6419716</v>
      </c>
      <c r="G75" s="2">
        <f t="shared" si="13"/>
        <v>3743467697.6419716</v>
      </c>
      <c r="H75" s="2">
        <f t="shared" si="13"/>
        <v>36831900990.28975</v>
      </c>
      <c r="I75" s="2">
        <f t="shared" si="13"/>
        <v>10923460973.425598</v>
      </c>
      <c r="J75" s="2">
        <f t="shared" si="13"/>
        <v>21226496037.903297</v>
      </c>
      <c r="K75" s="2">
        <f t="shared" si="13"/>
        <v>15199196947.38826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10021514088</v>
      </c>
      <c r="C77" s="3">
        <v>11288216468</v>
      </c>
      <c r="D77" s="3">
        <v>12129481064</v>
      </c>
      <c r="E77" s="3">
        <v>14588142633</v>
      </c>
      <c r="F77" s="3">
        <v>14319663994</v>
      </c>
      <c r="G77" s="3">
        <v>14319663994</v>
      </c>
      <c r="H77" s="3">
        <v>12659202159</v>
      </c>
      <c r="I77" s="3">
        <v>15947539919</v>
      </c>
      <c r="J77" s="3">
        <v>16326316797</v>
      </c>
      <c r="K77" s="3">
        <v>17469086570</v>
      </c>
    </row>
    <row r="78" spans="1:11" ht="12.75" hidden="1">
      <c r="A78" s="1" t="s">
        <v>66</v>
      </c>
      <c r="B78" s="3">
        <v>1367074600</v>
      </c>
      <c r="C78" s="3">
        <v>1091242934</v>
      </c>
      <c r="D78" s="3">
        <v>1085646120</v>
      </c>
      <c r="E78" s="3">
        <v>337789343</v>
      </c>
      <c r="F78" s="3">
        <v>337834463</v>
      </c>
      <c r="G78" s="3">
        <v>337834463</v>
      </c>
      <c r="H78" s="3">
        <v>1204829105</v>
      </c>
      <c r="I78" s="3">
        <v>246769282</v>
      </c>
      <c r="J78" s="3">
        <v>246529573</v>
      </c>
      <c r="K78" s="3">
        <v>246407520</v>
      </c>
    </row>
    <row r="79" spans="1:11" ht="12.75" hidden="1">
      <c r="A79" s="1" t="s">
        <v>67</v>
      </c>
      <c r="B79" s="3">
        <v>14553958774</v>
      </c>
      <c r="C79" s="3">
        <v>26040133301</v>
      </c>
      <c r="D79" s="3">
        <v>29712937134</v>
      </c>
      <c r="E79" s="3">
        <v>3498714122</v>
      </c>
      <c r="F79" s="3">
        <v>2884361054</v>
      </c>
      <c r="G79" s="3">
        <v>2884361054</v>
      </c>
      <c r="H79" s="3">
        <v>25290502043</v>
      </c>
      <c r="I79" s="3">
        <v>18540291965</v>
      </c>
      <c r="J79" s="3">
        <v>26647845047</v>
      </c>
      <c r="K79" s="3">
        <v>20317627738</v>
      </c>
    </row>
    <row r="80" spans="1:11" ht="12.75" hidden="1">
      <c r="A80" s="1" t="s">
        <v>68</v>
      </c>
      <c r="B80" s="3">
        <v>2740154406</v>
      </c>
      <c r="C80" s="3">
        <v>5238409899</v>
      </c>
      <c r="D80" s="3">
        <v>6211859896</v>
      </c>
      <c r="E80" s="3">
        <v>5827238556</v>
      </c>
      <c r="F80" s="3">
        <v>5299557687</v>
      </c>
      <c r="G80" s="3">
        <v>5299557687</v>
      </c>
      <c r="H80" s="3">
        <v>6843050622</v>
      </c>
      <c r="I80" s="3">
        <v>12844463771</v>
      </c>
      <c r="J80" s="3">
        <v>13488315244</v>
      </c>
      <c r="K80" s="3">
        <v>13730626006</v>
      </c>
    </row>
    <row r="81" spans="1:11" ht="12.75" hidden="1">
      <c r="A81" s="1" t="s">
        <v>69</v>
      </c>
      <c r="B81" s="3">
        <v>5508028559</v>
      </c>
      <c r="C81" s="3">
        <v>6866113697</v>
      </c>
      <c r="D81" s="3">
        <v>7876985279</v>
      </c>
      <c r="E81" s="3">
        <v>1925959321</v>
      </c>
      <c r="F81" s="3">
        <v>2223481634</v>
      </c>
      <c r="G81" s="3">
        <v>2223481634</v>
      </c>
      <c r="H81" s="3">
        <v>8243042008</v>
      </c>
      <c r="I81" s="3">
        <v>1987850884</v>
      </c>
      <c r="J81" s="3">
        <v>2027350637</v>
      </c>
      <c r="K81" s="3">
        <v>2048889694</v>
      </c>
    </row>
    <row r="82" spans="1:11" ht="12.75" hidden="1">
      <c r="A82" s="1" t="s">
        <v>70</v>
      </c>
      <c r="B82" s="3">
        <v>1017663517</v>
      </c>
      <c r="C82" s="3">
        <v>790361781</v>
      </c>
      <c r="D82" s="3">
        <v>784503820</v>
      </c>
      <c r="E82" s="3">
        <v>45651</v>
      </c>
      <c r="F82" s="3">
        <v>45651</v>
      </c>
      <c r="G82" s="3">
        <v>45651</v>
      </c>
      <c r="H82" s="3">
        <v>784699602</v>
      </c>
      <c r="I82" s="3">
        <v>375139</v>
      </c>
      <c r="J82" s="3">
        <v>380092</v>
      </c>
      <c r="K82" s="3">
        <v>382609</v>
      </c>
    </row>
    <row r="83" spans="1:11" ht="12.75" hidden="1">
      <c r="A83" s="1" t="s">
        <v>71</v>
      </c>
      <c r="B83" s="3">
        <v>328450993</v>
      </c>
      <c r="C83" s="3">
        <v>450129584</v>
      </c>
      <c r="D83" s="3">
        <v>477054740</v>
      </c>
      <c r="E83" s="3">
        <v>9715807285</v>
      </c>
      <c r="F83" s="3">
        <v>13126703074</v>
      </c>
      <c r="G83" s="3">
        <v>13126703074</v>
      </c>
      <c r="H83" s="3">
        <v>7972727981</v>
      </c>
      <c r="I83" s="3">
        <v>12155865291</v>
      </c>
      <c r="J83" s="3">
        <v>11210234268</v>
      </c>
      <c r="K83" s="3">
        <v>11541763618</v>
      </c>
    </row>
    <row r="84" spans="1:11" ht="12.75" hidden="1">
      <c r="A84" s="1" t="s">
        <v>72</v>
      </c>
      <c r="B84" s="3">
        <v>5874682171</v>
      </c>
      <c r="C84" s="3">
        <v>17676123270</v>
      </c>
      <c r="D84" s="3">
        <v>20174977110</v>
      </c>
      <c r="E84" s="3">
        <v>7752603584</v>
      </c>
      <c r="F84" s="3">
        <v>8065096680</v>
      </c>
      <c r="G84" s="3">
        <v>8065096680</v>
      </c>
      <c r="H84" s="3">
        <v>21801373148</v>
      </c>
      <c r="I84" s="3">
        <v>3877061733</v>
      </c>
      <c r="J84" s="3">
        <v>5401539326</v>
      </c>
      <c r="K84" s="3">
        <v>5469839914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299211630</v>
      </c>
      <c r="C5" s="6">
        <v>376085167</v>
      </c>
      <c r="D5" s="23">
        <v>401961704</v>
      </c>
      <c r="E5" s="24">
        <v>399297428</v>
      </c>
      <c r="F5" s="6">
        <v>399297428</v>
      </c>
      <c r="G5" s="25">
        <v>399297428</v>
      </c>
      <c r="H5" s="26">
        <v>424353319</v>
      </c>
      <c r="I5" s="24">
        <v>423255274</v>
      </c>
      <c r="J5" s="6">
        <v>448650594</v>
      </c>
      <c r="K5" s="25">
        <v>475569622</v>
      </c>
    </row>
    <row r="6" spans="1:11" ht="13.5">
      <c r="A6" s="22" t="s">
        <v>18</v>
      </c>
      <c r="B6" s="6">
        <v>1112361475</v>
      </c>
      <c r="C6" s="6">
        <v>1127255011</v>
      </c>
      <c r="D6" s="23">
        <v>1290676051</v>
      </c>
      <c r="E6" s="24">
        <v>1433744076</v>
      </c>
      <c r="F6" s="6">
        <v>1433744076</v>
      </c>
      <c r="G6" s="25">
        <v>1433744076</v>
      </c>
      <c r="H6" s="26">
        <v>1339933142</v>
      </c>
      <c r="I6" s="24">
        <v>1586512905</v>
      </c>
      <c r="J6" s="6">
        <v>1618367412</v>
      </c>
      <c r="K6" s="25">
        <v>1767233999</v>
      </c>
    </row>
    <row r="7" spans="1:11" ht="13.5">
      <c r="A7" s="22" t="s">
        <v>19</v>
      </c>
      <c r="B7" s="6">
        <v>1516387</v>
      </c>
      <c r="C7" s="6">
        <v>1118760</v>
      </c>
      <c r="D7" s="23">
        <v>2106916</v>
      </c>
      <c r="E7" s="24">
        <v>4089092</v>
      </c>
      <c r="F7" s="6">
        <v>4089092</v>
      </c>
      <c r="G7" s="25">
        <v>4089092</v>
      </c>
      <c r="H7" s="26">
        <v>1009835</v>
      </c>
      <c r="I7" s="24">
        <v>4334438</v>
      </c>
      <c r="J7" s="6">
        <v>4594504</v>
      </c>
      <c r="K7" s="25">
        <v>4870174</v>
      </c>
    </row>
    <row r="8" spans="1:11" ht="13.5">
      <c r="A8" s="22" t="s">
        <v>20</v>
      </c>
      <c r="B8" s="6">
        <v>398240175</v>
      </c>
      <c r="C8" s="6">
        <v>462252000</v>
      </c>
      <c r="D8" s="23">
        <v>502011557</v>
      </c>
      <c r="E8" s="24">
        <v>548702000</v>
      </c>
      <c r="F8" s="6">
        <v>635429000</v>
      </c>
      <c r="G8" s="25">
        <v>635429000</v>
      </c>
      <c r="H8" s="26">
        <v>629901000</v>
      </c>
      <c r="I8" s="24">
        <v>567659000</v>
      </c>
      <c r="J8" s="6">
        <v>597825000</v>
      </c>
      <c r="K8" s="25">
        <v>595423000</v>
      </c>
    </row>
    <row r="9" spans="1:11" ht="13.5">
      <c r="A9" s="22" t="s">
        <v>21</v>
      </c>
      <c r="B9" s="6">
        <v>221741500</v>
      </c>
      <c r="C9" s="6">
        <v>285679712</v>
      </c>
      <c r="D9" s="23">
        <v>301257964</v>
      </c>
      <c r="E9" s="24">
        <v>572629497</v>
      </c>
      <c r="F9" s="6">
        <v>572629497</v>
      </c>
      <c r="G9" s="25">
        <v>572629497</v>
      </c>
      <c r="H9" s="26">
        <v>288843896</v>
      </c>
      <c r="I9" s="24">
        <v>945555235</v>
      </c>
      <c r="J9" s="6">
        <v>710742078</v>
      </c>
      <c r="K9" s="25">
        <v>838695618</v>
      </c>
    </row>
    <row r="10" spans="1:11" ht="25.5">
      <c r="A10" s="27" t="s">
        <v>97</v>
      </c>
      <c r="B10" s="28">
        <f>SUM(B5:B9)</f>
        <v>2033071167</v>
      </c>
      <c r="C10" s="29">
        <f aca="true" t="shared" si="0" ref="C10:K10">SUM(C5:C9)</f>
        <v>2252390650</v>
      </c>
      <c r="D10" s="30">
        <f t="shared" si="0"/>
        <v>2498014192</v>
      </c>
      <c r="E10" s="28">
        <f t="shared" si="0"/>
        <v>2958462093</v>
      </c>
      <c r="F10" s="29">
        <f t="shared" si="0"/>
        <v>3045189093</v>
      </c>
      <c r="G10" s="31">
        <f t="shared" si="0"/>
        <v>3045189093</v>
      </c>
      <c r="H10" s="32">
        <f t="shared" si="0"/>
        <v>2684041192</v>
      </c>
      <c r="I10" s="28">
        <f t="shared" si="0"/>
        <v>3527316852</v>
      </c>
      <c r="J10" s="29">
        <f t="shared" si="0"/>
        <v>3380179588</v>
      </c>
      <c r="K10" s="31">
        <f t="shared" si="0"/>
        <v>3681792413</v>
      </c>
    </row>
    <row r="11" spans="1:11" ht="13.5">
      <c r="A11" s="22" t="s">
        <v>22</v>
      </c>
      <c r="B11" s="6">
        <v>663433576</v>
      </c>
      <c r="C11" s="6">
        <v>707492395</v>
      </c>
      <c r="D11" s="23">
        <v>713377455</v>
      </c>
      <c r="E11" s="24">
        <v>836063363</v>
      </c>
      <c r="F11" s="6">
        <v>836063363</v>
      </c>
      <c r="G11" s="25">
        <v>836063363</v>
      </c>
      <c r="H11" s="26">
        <v>792915027</v>
      </c>
      <c r="I11" s="24">
        <v>886219623</v>
      </c>
      <c r="J11" s="6">
        <v>939392834</v>
      </c>
      <c r="K11" s="25">
        <v>995756366</v>
      </c>
    </row>
    <row r="12" spans="1:11" ht="13.5">
      <c r="A12" s="22" t="s">
        <v>23</v>
      </c>
      <c r="B12" s="6">
        <v>29891020</v>
      </c>
      <c r="C12" s="6">
        <v>31770599</v>
      </c>
      <c r="D12" s="23">
        <v>30274211</v>
      </c>
      <c r="E12" s="24">
        <v>35947660</v>
      </c>
      <c r="F12" s="6">
        <v>35947660</v>
      </c>
      <c r="G12" s="25">
        <v>35947660</v>
      </c>
      <c r="H12" s="26">
        <v>28671498</v>
      </c>
      <c r="I12" s="24">
        <v>38104520</v>
      </c>
      <c r="J12" s="6">
        <v>40390794</v>
      </c>
      <c r="K12" s="25">
        <v>42814238</v>
      </c>
    </row>
    <row r="13" spans="1:11" ht="13.5">
      <c r="A13" s="22" t="s">
        <v>98</v>
      </c>
      <c r="B13" s="6">
        <v>227539052</v>
      </c>
      <c r="C13" s="6">
        <v>528737269</v>
      </c>
      <c r="D13" s="23">
        <v>253022920</v>
      </c>
      <c r="E13" s="24">
        <v>123276014</v>
      </c>
      <c r="F13" s="6">
        <v>123276014</v>
      </c>
      <c r="G13" s="25">
        <v>123276014</v>
      </c>
      <c r="H13" s="26">
        <v>0</v>
      </c>
      <c r="I13" s="24">
        <v>170672575</v>
      </c>
      <c r="J13" s="6">
        <v>138512930</v>
      </c>
      <c r="K13" s="25">
        <v>146823705</v>
      </c>
    </row>
    <row r="14" spans="1:11" ht="13.5">
      <c r="A14" s="22" t="s">
        <v>24</v>
      </c>
      <c r="B14" s="6">
        <v>158651229</v>
      </c>
      <c r="C14" s="6">
        <v>281765183</v>
      </c>
      <c r="D14" s="23">
        <v>281932415</v>
      </c>
      <c r="E14" s="24">
        <v>202275318</v>
      </c>
      <c r="F14" s="6">
        <v>107275318</v>
      </c>
      <c r="G14" s="25">
        <v>107275318</v>
      </c>
      <c r="H14" s="26">
        <v>706735</v>
      </c>
      <c r="I14" s="24">
        <v>204411837</v>
      </c>
      <c r="J14" s="6">
        <v>216676548</v>
      </c>
      <c r="K14" s="25">
        <v>240913140</v>
      </c>
    </row>
    <row r="15" spans="1:11" ht="13.5">
      <c r="A15" s="22" t="s">
        <v>99</v>
      </c>
      <c r="B15" s="6">
        <v>961375807</v>
      </c>
      <c r="C15" s="6">
        <v>1118700876</v>
      </c>
      <c r="D15" s="23">
        <v>1257757517</v>
      </c>
      <c r="E15" s="24">
        <v>1213516383</v>
      </c>
      <c r="F15" s="6">
        <v>878475207</v>
      </c>
      <c r="G15" s="25">
        <v>878475207</v>
      </c>
      <c r="H15" s="26">
        <v>359254973</v>
      </c>
      <c r="I15" s="24">
        <v>1258632735</v>
      </c>
      <c r="J15" s="6">
        <v>1276228890</v>
      </c>
      <c r="K15" s="25">
        <v>1410568286</v>
      </c>
    </row>
    <row r="16" spans="1:11" ht="13.5">
      <c r="A16" s="22" t="s">
        <v>20</v>
      </c>
      <c r="B16" s="6">
        <v>0</v>
      </c>
      <c r="C16" s="6">
        <v>0</v>
      </c>
      <c r="D16" s="23">
        <v>1478207</v>
      </c>
      <c r="E16" s="24">
        <v>750000</v>
      </c>
      <c r="F16" s="6">
        <v>1772599</v>
      </c>
      <c r="G16" s="25">
        <v>1772599</v>
      </c>
      <c r="H16" s="26">
        <v>1864948</v>
      </c>
      <c r="I16" s="24">
        <v>780900</v>
      </c>
      <c r="J16" s="6">
        <v>827754</v>
      </c>
      <c r="K16" s="25">
        <v>2111194</v>
      </c>
    </row>
    <row r="17" spans="1:11" ht="13.5">
      <c r="A17" s="22" t="s">
        <v>25</v>
      </c>
      <c r="B17" s="6">
        <v>955197985</v>
      </c>
      <c r="C17" s="6">
        <v>1178219432</v>
      </c>
      <c r="D17" s="23">
        <v>1383364882</v>
      </c>
      <c r="E17" s="24">
        <v>546535217</v>
      </c>
      <c r="F17" s="6">
        <v>973902555</v>
      </c>
      <c r="G17" s="25">
        <v>973902555</v>
      </c>
      <c r="H17" s="26">
        <v>964795485</v>
      </c>
      <c r="I17" s="24">
        <v>941026117</v>
      </c>
      <c r="J17" s="6">
        <v>656064303</v>
      </c>
      <c r="K17" s="25">
        <v>851300474</v>
      </c>
    </row>
    <row r="18" spans="1:11" ht="13.5">
      <c r="A18" s="33" t="s">
        <v>26</v>
      </c>
      <c r="B18" s="34">
        <f>SUM(B11:B17)</f>
        <v>2996088669</v>
      </c>
      <c r="C18" s="35">
        <f aca="true" t="shared" si="1" ref="C18:K18">SUM(C11:C17)</f>
        <v>3846685754</v>
      </c>
      <c r="D18" s="36">
        <f t="shared" si="1"/>
        <v>3921207607</v>
      </c>
      <c r="E18" s="34">
        <f t="shared" si="1"/>
        <v>2958363955</v>
      </c>
      <c r="F18" s="35">
        <f t="shared" si="1"/>
        <v>2956712716</v>
      </c>
      <c r="G18" s="37">
        <f t="shared" si="1"/>
        <v>2956712716</v>
      </c>
      <c r="H18" s="38">
        <f t="shared" si="1"/>
        <v>2148208666</v>
      </c>
      <c r="I18" s="34">
        <f t="shared" si="1"/>
        <v>3499848307</v>
      </c>
      <c r="J18" s="35">
        <f t="shared" si="1"/>
        <v>3268094053</v>
      </c>
      <c r="K18" s="37">
        <f t="shared" si="1"/>
        <v>3690287403</v>
      </c>
    </row>
    <row r="19" spans="1:11" ht="13.5">
      <c r="A19" s="33" t="s">
        <v>27</v>
      </c>
      <c r="B19" s="39">
        <f>+B10-B18</f>
        <v>-963017502</v>
      </c>
      <c r="C19" s="40">
        <f aca="true" t="shared" si="2" ref="C19:K19">+C10-C18</f>
        <v>-1594295104</v>
      </c>
      <c r="D19" s="41">
        <f t="shared" si="2"/>
        <v>-1423193415</v>
      </c>
      <c r="E19" s="39">
        <f t="shared" si="2"/>
        <v>98138</v>
      </c>
      <c r="F19" s="40">
        <f t="shared" si="2"/>
        <v>88476377</v>
      </c>
      <c r="G19" s="42">
        <f t="shared" si="2"/>
        <v>88476377</v>
      </c>
      <c r="H19" s="43">
        <f t="shared" si="2"/>
        <v>535832526</v>
      </c>
      <c r="I19" s="39">
        <f t="shared" si="2"/>
        <v>27468545</v>
      </c>
      <c r="J19" s="40">
        <f t="shared" si="2"/>
        <v>112085535</v>
      </c>
      <c r="K19" s="42">
        <f t="shared" si="2"/>
        <v>-8494990</v>
      </c>
    </row>
    <row r="20" spans="1:11" ht="25.5">
      <c r="A20" s="44" t="s">
        <v>28</v>
      </c>
      <c r="B20" s="45">
        <v>5694658</v>
      </c>
      <c r="C20" s="46">
        <v>151382785</v>
      </c>
      <c r="D20" s="47">
        <v>109084140</v>
      </c>
      <c r="E20" s="45">
        <v>153247000</v>
      </c>
      <c r="F20" s="46">
        <v>207147000</v>
      </c>
      <c r="G20" s="48">
        <v>207147000</v>
      </c>
      <c r="H20" s="49">
        <v>195507938</v>
      </c>
      <c r="I20" s="45">
        <v>158069000</v>
      </c>
      <c r="J20" s="46">
        <v>172429000</v>
      </c>
      <c r="K20" s="48">
        <v>175911000</v>
      </c>
    </row>
    <row r="21" spans="1:11" ht="63.75">
      <c r="A21" s="50" t="s">
        <v>100</v>
      </c>
      <c r="B21" s="51">
        <v>136377551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101</v>
      </c>
      <c r="B22" s="57">
        <f>SUM(B19:B21)</f>
        <v>-820945293</v>
      </c>
      <c r="C22" s="58">
        <f aca="true" t="shared" si="3" ref="C22:K22">SUM(C19:C21)</f>
        <v>-1442912319</v>
      </c>
      <c r="D22" s="59">
        <f t="shared" si="3"/>
        <v>-1314109275</v>
      </c>
      <c r="E22" s="57">
        <f t="shared" si="3"/>
        <v>153345138</v>
      </c>
      <c r="F22" s="58">
        <f t="shared" si="3"/>
        <v>295623377</v>
      </c>
      <c r="G22" s="60">
        <f t="shared" si="3"/>
        <v>295623377</v>
      </c>
      <c r="H22" s="61">
        <f t="shared" si="3"/>
        <v>731340464</v>
      </c>
      <c r="I22" s="57">
        <f t="shared" si="3"/>
        <v>185537545</v>
      </c>
      <c r="J22" s="58">
        <f t="shared" si="3"/>
        <v>284514535</v>
      </c>
      <c r="K22" s="60">
        <f t="shared" si="3"/>
        <v>167416010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-820945293</v>
      </c>
      <c r="C24" s="40">
        <f aca="true" t="shared" si="4" ref="C24:K24">SUM(C22:C23)</f>
        <v>-1442912319</v>
      </c>
      <c r="D24" s="41">
        <f t="shared" si="4"/>
        <v>-1314109275</v>
      </c>
      <c r="E24" s="39">
        <f t="shared" si="4"/>
        <v>153345138</v>
      </c>
      <c r="F24" s="40">
        <f t="shared" si="4"/>
        <v>295623377</v>
      </c>
      <c r="G24" s="42">
        <f t="shared" si="4"/>
        <v>295623377</v>
      </c>
      <c r="H24" s="43">
        <f t="shared" si="4"/>
        <v>731340464</v>
      </c>
      <c r="I24" s="39">
        <f t="shared" si="4"/>
        <v>185537545</v>
      </c>
      <c r="J24" s="40">
        <f t="shared" si="4"/>
        <v>284514535</v>
      </c>
      <c r="K24" s="42">
        <f t="shared" si="4"/>
        <v>167416010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101800493</v>
      </c>
      <c r="C27" s="7">
        <v>133080494</v>
      </c>
      <c r="D27" s="69">
        <v>111897701</v>
      </c>
      <c r="E27" s="70">
        <v>153247000</v>
      </c>
      <c r="F27" s="7">
        <v>219547272</v>
      </c>
      <c r="G27" s="71">
        <v>219547272</v>
      </c>
      <c r="H27" s="72">
        <v>113422465</v>
      </c>
      <c r="I27" s="70">
        <v>157832518</v>
      </c>
      <c r="J27" s="7">
        <v>172429000</v>
      </c>
      <c r="K27" s="71">
        <v>175911000</v>
      </c>
    </row>
    <row r="28" spans="1:11" ht="13.5">
      <c r="A28" s="73" t="s">
        <v>33</v>
      </c>
      <c r="B28" s="6">
        <v>68137691</v>
      </c>
      <c r="C28" s="6">
        <v>109653869</v>
      </c>
      <c r="D28" s="23">
        <v>90799193</v>
      </c>
      <c r="E28" s="24">
        <v>153247000</v>
      </c>
      <c r="F28" s="6">
        <v>208755052</v>
      </c>
      <c r="G28" s="25">
        <v>208755052</v>
      </c>
      <c r="H28" s="26">
        <v>0</v>
      </c>
      <c r="I28" s="24">
        <v>157832518</v>
      </c>
      <c r="J28" s="6">
        <v>172429000</v>
      </c>
      <c r="K28" s="25">
        <v>175911000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21098508</v>
      </c>
      <c r="E31" s="24">
        <v>0</v>
      </c>
      <c r="F31" s="6">
        <v>10792220</v>
      </c>
      <c r="G31" s="25">
        <v>10792220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68137691</v>
      </c>
      <c r="C32" s="7">
        <f aca="true" t="shared" si="5" ref="C32:K32">SUM(C28:C31)</f>
        <v>109653869</v>
      </c>
      <c r="D32" s="69">
        <f t="shared" si="5"/>
        <v>111897701</v>
      </c>
      <c r="E32" s="70">
        <f t="shared" si="5"/>
        <v>153247000</v>
      </c>
      <c r="F32" s="7">
        <f t="shared" si="5"/>
        <v>219547272</v>
      </c>
      <c r="G32" s="71">
        <f t="shared" si="5"/>
        <v>219547272</v>
      </c>
      <c r="H32" s="72">
        <f t="shared" si="5"/>
        <v>0</v>
      </c>
      <c r="I32" s="70">
        <f t="shared" si="5"/>
        <v>157832518</v>
      </c>
      <c r="J32" s="7">
        <f t="shared" si="5"/>
        <v>172429000</v>
      </c>
      <c r="K32" s="71">
        <f t="shared" si="5"/>
        <v>175911000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2200957463</v>
      </c>
      <c r="C35" s="6">
        <v>2748544616</v>
      </c>
      <c r="D35" s="23">
        <v>3141548879</v>
      </c>
      <c r="E35" s="24">
        <v>4118690292</v>
      </c>
      <c r="F35" s="6">
        <v>4354776061</v>
      </c>
      <c r="G35" s="25">
        <v>4354776061</v>
      </c>
      <c r="H35" s="26">
        <v>3912897299</v>
      </c>
      <c r="I35" s="24">
        <v>6533314044</v>
      </c>
      <c r="J35" s="6">
        <v>6132828562</v>
      </c>
      <c r="K35" s="25">
        <v>6303123541</v>
      </c>
    </row>
    <row r="36" spans="1:11" ht="13.5">
      <c r="A36" s="22" t="s">
        <v>39</v>
      </c>
      <c r="B36" s="6">
        <v>5364338197</v>
      </c>
      <c r="C36" s="6">
        <v>5073035307</v>
      </c>
      <c r="D36" s="23">
        <v>5022005835</v>
      </c>
      <c r="E36" s="24">
        <v>5693961806</v>
      </c>
      <c r="F36" s="6">
        <v>5760262078</v>
      </c>
      <c r="G36" s="25">
        <v>5760262078</v>
      </c>
      <c r="H36" s="26">
        <v>5130751695</v>
      </c>
      <c r="I36" s="24">
        <v>4133505237</v>
      </c>
      <c r="J36" s="6">
        <v>6895166162</v>
      </c>
      <c r="K36" s="25">
        <v>6834217685</v>
      </c>
    </row>
    <row r="37" spans="1:11" ht="13.5">
      <c r="A37" s="22" t="s">
        <v>40</v>
      </c>
      <c r="B37" s="6">
        <v>6092824828</v>
      </c>
      <c r="C37" s="6">
        <v>7843227511</v>
      </c>
      <c r="D37" s="23">
        <v>9561365866</v>
      </c>
      <c r="E37" s="24">
        <v>-4234415105</v>
      </c>
      <c r="F37" s="6">
        <v>-4234415105</v>
      </c>
      <c r="G37" s="25">
        <v>-4234415105</v>
      </c>
      <c r="H37" s="26">
        <v>9696729918</v>
      </c>
      <c r="I37" s="24">
        <v>10481281736</v>
      </c>
      <c r="J37" s="6">
        <v>12743480189</v>
      </c>
      <c r="K37" s="25">
        <v>12969925216</v>
      </c>
    </row>
    <row r="38" spans="1:11" ht="13.5">
      <c r="A38" s="22" t="s">
        <v>41</v>
      </c>
      <c r="B38" s="6">
        <v>0</v>
      </c>
      <c r="C38" s="6">
        <v>0</v>
      </c>
      <c r="D38" s="23">
        <v>0</v>
      </c>
      <c r="E38" s="24">
        <v>0</v>
      </c>
      <c r="F38" s="6">
        <v>0</v>
      </c>
      <c r="G38" s="25">
        <v>0</v>
      </c>
      <c r="H38" s="26">
        <v>0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2293416124</v>
      </c>
      <c r="C39" s="6">
        <v>1421264716</v>
      </c>
      <c r="D39" s="23">
        <v>964849250</v>
      </c>
      <c r="E39" s="24">
        <v>14047067203</v>
      </c>
      <c r="F39" s="6">
        <v>14207175005</v>
      </c>
      <c r="G39" s="25">
        <v>14207175005</v>
      </c>
      <c r="H39" s="26">
        <v>-577126113</v>
      </c>
      <c r="I39" s="24">
        <v>185537545</v>
      </c>
      <c r="J39" s="6">
        <v>284514535</v>
      </c>
      <c r="K39" s="25">
        <v>167416010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-2796172236</v>
      </c>
      <c r="F42" s="6">
        <v>-2564175559</v>
      </c>
      <c r="G42" s="25">
        <v>-2564175559</v>
      </c>
      <c r="H42" s="26">
        <v>-15796765</v>
      </c>
      <c r="I42" s="24">
        <v>-1873983782</v>
      </c>
      <c r="J42" s="6">
        <v>354680104</v>
      </c>
      <c r="K42" s="25">
        <v>198620294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107760000</v>
      </c>
      <c r="F43" s="6">
        <v>112360000</v>
      </c>
      <c r="G43" s="25">
        <v>112360000</v>
      </c>
      <c r="H43" s="26">
        <v>-67611561</v>
      </c>
      <c r="I43" s="24">
        <v>63857544</v>
      </c>
      <c r="J43" s="6">
        <v>63555453</v>
      </c>
      <c r="K43" s="25">
        <v>67368779</v>
      </c>
    </row>
    <row r="44" spans="1:11" ht="13.5">
      <c r="A44" s="22" t="s">
        <v>46</v>
      </c>
      <c r="B44" s="6">
        <v>38444415</v>
      </c>
      <c r="C44" s="6">
        <v>1309264</v>
      </c>
      <c r="D44" s="23">
        <v>-21784047</v>
      </c>
      <c r="E44" s="24">
        <v>22030368</v>
      </c>
      <c r="F44" s="6">
        <v>0</v>
      </c>
      <c r="G44" s="25">
        <v>0</v>
      </c>
      <c r="H44" s="26">
        <v>-19718899</v>
      </c>
      <c r="I44" s="24">
        <v>44669222</v>
      </c>
      <c r="J44" s="6">
        <v>-47919848</v>
      </c>
      <c r="K44" s="25">
        <v>2204963</v>
      </c>
    </row>
    <row r="45" spans="1:11" ht="13.5">
      <c r="A45" s="33" t="s">
        <v>47</v>
      </c>
      <c r="B45" s="7">
        <v>-486028294</v>
      </c>
      <c r="C45" s="7">
        <v>4667359</v>
      </c>
      <c r="D45" s="69">
        <v>-20702673</v>
      </c>
      <c r="E45" s="70">
        <v>-2666381868</v>
      </c>
      <c r="F45" s="7">
        <v>-2451815559</v>
      </c>
      <c r="G45" s="71">
        <v>-2451815559</v>
      </c>
      <c r="H45" s="72">
        <v>30060443</v>
      </c>
      <c r="I45" s="70">
        <v>-1765457016</v>
      </c>
      <c r="J45" s="7">
        <v>370315709</v>
      </c>
      <c r="K45" s="71">
        <v>268194036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3358095</v>
      </c>
      <c r="C48" s="6">
        <v>1081371</v>
      </c>
      <c r="D48" s="23">
        <v>58799976</v>
      </c>
      <c r="E48" s="24">
        <v>1638714774</v>
      </c>
      <c r="F48" s="6">
        <v>1874800543</v>
      </c>
      <c r="G48" s="25">
        <v>1874800543</v>
      </c>
      <c r="H48" s="26">
        <v>-37080543</v>
      </c>
      <c r="I48" s="24">
        <v>399242865</v>
      </c>
      <c r="J48" s="6">
        <v>423197436</v>
      </c>
      <c r="K48" s="25">
        <v>271248666</v>
      </c>
    </row>
    <row r="49" spans="1:11" ht="13.5">
      <c r="A49" s="22" t="s">
        <v>50</v>
      </c>
      <c r="B49" s="6">
        <f>+B75</f>
        <v>6077685755</v>
      </c>
      <c r="C49" s="6">
        <f aca="true" t="shared" si="6" ref="C49:K49">+C75</f>
        <v>10738041078</v>
      </c>
      <c r="D49" s="23">
        <f t="shared" si="6"/>
        <v>12887112207</v>
      </c>
      <c r="E49" s="24">
        <f t="shared" si="6"/>
        <v>-5229020534.942854</v>
      </c>
      <c r="F49" s="6">
        <f t="shared" si="6"/>
        <v>-5466580769.922743</v>
      </c>
      <c r="G49" s="25">
        <f t="shared" si="6"/>
        <v>-5466580769.922743</v>
      </c>
      <c r="H49" s="26">
        <f t="shared" si="6"/>
        <v>11239840707.16183</v>
      </c>
      <c r="I49" s="24">
        <f t="shared" si="6"/>
        <v>7278941203.747075</v>
      </c>
      <c r="J49" s="6">
        <f t="shared" si="6"/>
        <v>12537090001.318521</v>
      </c>
      <c r="K49" s="25">
        <f t="shared" si="6"/>
        <v>13212731485.294773</v>
      </c>
    </row>
    <row r="50" spans="1:11" ht="13.5">
      <c r="A50" s="33" t="s">
        <v>51</v>
      </c>
      <c r="B50" s="7">
        <f>+B48-B49</f>
        <v>-6074327660</v>
      </c>
      <c r="C50" s="7">
        <f aca="true" t="shared" si="7" ref="C50:K50">+C48-C49</f>
        <v>-10736959707</v>
      </c>
      <c r="D50" s="69">
        <f t="shared" si="7"/>
        <v>-12828312231</v>
      </c>
      <c r="E50" s="70">
        <f t="shared" si="7"/>
        <v>6867735308.942854</v>
      </c>
      <c r="F50" s="7">
        <f t="shared" si="7"/>
        <v>7341381312.922743</v>
      </c>
      <c r="G50" s="71">
        <f t="shared" si="7"/>
        <v>7341381312.922743</v>
      </c>
      <c r="H50" s="72">
        <f t="shared" si="7"/>
        <v>-11276921250.16183</v>
      </c>
      <c r="I50" s="70">
        <f t="shared" si="7"/>
        <v>-6879698338.747075</v>
      </c>
      <c r="J50" s="7">
        <f t="shared" si="7"/>
        <v>-12113892565.318521</v>
      </c>
      <c r="K50" s="71">
        <f t="shared" si="7"/>
        <v>-12941482819.294773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5013507201</v>
      </c>
      <c r="C53" s="6">
        <v>4718355041</v>
      </c>
      <c r="D53" s="23">
        <v>4664786645</v>
      </c>
      <c r="E53" s="24">
        <v>5689361806</v>
      </c>
      <c r="F53" s="6">
        <v>5755662078</v>
      </c>
      <c r="G53" s="25">
        <v>5755662078</v>
      </c>
      <c r="H53" s="26">
        <v>4773532505</v>
      </c>
      <c r="I53" s="24">
        <v>4132762781</v>
      </c>
      <c r="J53" s="6">
        <v>6894379159</v>
      </c>
      <c r="K53" s="25">
        <v>6833383461</v>
      </c>
    </row>
    <row r="54" spans="1:11" ht="13.5">
      <c r="A54" s="22" t="s">
        <v>54</v>
      </c>
      <c r="B54" s="6">
        <v>0</v>
      </c>
      <c r="C54" s="6">
        <v>528737269</v>
      </c>
      <c r="D54" s="23">
        <v>253022920</v>
      </c>
      <c r="E54" s="24">
        <v>123276014</v>
      </c>
      <c r="F54" s="6">
        <v>123276014</v>
      </c>
      <c r="G54" s="25">
        <v>123276014</v>
      </c>
      <c r="H54" s="26">
        <v>0</v>
      </c>
      <c r="I54" s="24">
        <v>130672575</v>
      </c>
      <c r="J54" s="6">
        <v>138512930</v>
      </c>
      <c r="K54" s="25">
        <v>146823705</v>
      </c>
    </row>
    <row r="55" spans="1:11" ht="13.5">
      <c r="A55" s="22" t="s">
        <v>55</v>
      </c>
      <c r="B55" s="6">
        <v>-33424472</v>
      </c>
      <c r="C55" s="6">
        <v>7958992</v>
      </c>
      <c r="D55" s="23">
        <v>1121853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56</v>
      </c>
      <c r="B56" s="6">
        <v>49508453</v>
      </c>
      <c r="C56" s="6">
        <v>31467199</v>
      </c>
      <c r="D56" s="23">
        <v>22734281</v>
      </c>
      <c r="E56" s="24">
        <v>13232060</v>
      </c>
      <c r="F56" s="6">
        <v>12660020</v>
      </c>
      <c r="G56" s="25">
        <v>12660020</v>
      </c>
      <c r="H56" s="26">
        <v>19129171</v>
      </c>
      <c r="I56" s="24">
        <v>8051151</v>
      </c>
      <c r="J56" s="6">
        <v>8534220</v>
      </c>
      <c r="K56" s="25">
        <v>13335922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36133162</v>
      </c>
      <c r="C59" s="6">
        <v>38182343</v>
      </c>
      <c r="D59" s="23">
        <v>0</v>
      </c>
      <c r="E59" s="24">
        <v>41353487</v>
      </c>
      <c r="F59" s="6">
        <v>41353487</v>
      </c>
      <c r="G59" s="25">
        <v>41353487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41353960</v>
      </c>
      <c r="F60" s="6">
        <v>41353960</v>
      </c>
      <c r="G60" s="25">
        <v>41353960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1107</v>
      </c>
      <c r="C62" s="98">
        <v>1107</v>
      </c>
      <c r="D62" s="99">
        <v>0</v>
      </c>
      <c r="E62" s="97">
        <v>1118</v>
      </c>
      <c r="F62" s="98">
        <v>1118</v>
      </c>
      <c r="G62" s="99">
        <v>1118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17392</v>
      </c>
      <c r="C63" s="98">
        <v>17392</v>
      </c>
      <c r="D63" s="99">
        <v>0</v>
      </c>
      <c r="E63" s="97">
        <v>17566</v>
      </c>
      <c r="F63" s="98">
        <v>17566</v>
      </c>
      <c r="G63" s="99">
        <v>17566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30053</v>
      </c>
      <c r="C64" s="98">
        <v>30053</v>
      </c>
      <c r="D64" s="99">
        <v>0</v>
      </c>
      <c r="E64" s="97">
        <v>30354</v>
      </c>
      <c r="F64" s="98">
        <v>30354</v>
      </c>
      <c r="G64" s="99">
        <v>30354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14338</v>
      </c>
      <c r="C65" s="98">
        <v>14338</v>
      </c>
      <c r="D65" s="99">
        <v>0</v>
      </c>
      <c r="E65" s="97">
        <v>14481</v>
      </c>
      <c r="F65" s="98">
        <v>14481</v>
      </c>
      <c r="G65" s="99">
        <v>14481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103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0.7116281479553109</v>
      </c>
      <c r="F70" s="5">
        <f t="shared" si="8"/>
        <v>0.8203724934917733</v>
      </c>
      <c r="G70" s="5">
        <f t="shared" si="8"/>
        <v>0.8203724934917733</v>
      </c>
      <c r="H70" s="5">
        <f t="shared" si="8"/>
        <v>0.5368232889497951</v>
      </c>
      <c r="I70" s="5">
        <f t="shared" si="8"/>
        <v>0.3976728257504428</v>
      </c>
      <c r="J70" s="5">
        <f t="shared" si="8"/>
        <v>0.14350488297462308</v>
      </c>
      <c r="K70" s="5">
        <f t="shared" si="8"/>
        <v>0.07203933613097468</v>
      </c>
    </row>
    <row r="71" spans="1:11" ht="12.75" hidden="1">
      <c r="A71" s="1" t="s">
        <v>104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1518197243</v>
      </c>
      <c r="F71" s="2">
        <f t="shared" si="9"/>
        <v>1750193920</v>
      </c>
      <c r="G71" s="2">
        <f t="shared" si="9"/>
        <v>1750193920</v>
      </c>
      <c r="H71" s="2">
        <f t="shared" si="9"/>
        <v>990948801</v>
      </c>
      <c r="I71" s="2">
        <f t="shared" si="9"/>
        <v>1060307690</v>
      </c>
      <c r="J71" s="2">
        <f t="shared" si="9"/>
        <v>354654471</v>
      </c>
      <c r="K71" s="2">
        <f t="shared" si="9"/>
        <v>198593123</v>
      </c>
    </row>
    <row r="72" spans="1:11" ht="12.75" hidden="1">
      <c r="A72" s="1" t="s">
        <v>105</v>
      </c>
      <c r="B72" s="2">
        <f>+B77</f>
        <v>1453749310</v>
      </c>
      <c r="C72" s="2">
        <f aca="true" t="shared" si="10" ref="C72:K72">+C77</f>
        <v>1536631796</v>
      </c>
      <c r="D72" s="2">
        <f t="shared" si="10"/>
        <v>1714842763</v>
      </c>
      <c r="E72" s="2">
        <f t="shared" si="10"/>
        <v>2133413704</v>
      </c>
      <c r="F72" s="2">
        <f t="shared" si="10"/>
        <v>2133413704</v>
      </c>
      <c r="G72" s="2">
        <f t="shared" si="10"/>
        <v>2133413704</v>
      </c>
      <c r="H72" s="2">
        <f t="shared" si="10"/>
        <v>1845949722</v>
      </c>
      <c r="I72" s="2">
        <f t="shared" si="10"/>
        <v>2666281479</v>
      </c>
      <c r="J72" s="2">
        <f t="shared" si="10"/>
        <v>2471375633</v>
      </c>
      <c r="K72" s="2">
        <f t="shared" si="10"/>
        <v>2756731720</v>
      </c>
    </row>
    <row r="73" spans="1:11" ht="12.75" hidden="1">
      <c r="A73" s="1" t="s">
        <v>106</v>
      </c>
      <c r="B73" s="2">
        <f>+B74</f>
        <v>719872875.5000001</v>
      </c>
      <c r="C73" s="2">
        <f aca="true" t="shared" si="11" ref="C73:K73">+(C78+C80+C81+C82)-(B78+B80+B81+B82)</f>
        <v>550995683</v>
      </c>
      <c r="D73" s="2">
        <f t="shared" si="11"/>
        <v>336740027</v>
      </c>
      <c r="E73" s="2">
        <f t="shared" si="11"/>
        <v>-890778784</v>
      </c>
      <c r="F73" s="2">
        <f>+(F78+F80+F81+F82)-(D78+D80+D81+D82)</f>
        <v>-890778784</v>
      </c>
      <c r="G73" s="2">
        <f>+(G78+G80+G81+G82)-(D78+D80+D81+D82)</f>
        <v>-890778784</v>
      </c>
      <c r="H73" s="2">
        <f>+(H78+H80+H81+H82)-(D78+D80+D81+D82)</f>
        <v>869273644</v>
      </c>
      <c r="I73" s="2">
        <f>+(I78+I80+I81+I82)-(E78+E80+E81+E82)</f>
        <v>3677238117</v>
      </c>
      <c r="J73" s="2">
        <f t="shared" si="11"/>
        <v>231370085</v>
      </c>
      <c r="K73" s="2">
        <f t="shared" si="11"/>
        <v>365591023</v>
      </c>
    </row>
    <row r="74" spans="1:11" ht="12.75" hidden="1">
      <c r="A74" s="1" t="s">
        <v>107</v>
      </c>
      <c r="B74" s="2">
        <f>+TREND(C74:E74)</f>
        <v>719872875.5000001</v>
      </c>
      <c r="C74" s="2">
        <f>+C73</f>
        <v>550995683</v>
      </c>
      <c r="D74" s="2">
        <f aca="true" t="shared" si="12" ref="D74:K74">+D73</f>
        <v>336740027</v>
      </c>
      <c r="E74" s="2">
        <f t="shared" si="12"/>
        <v>-890778784</v>
      </c>
      <c r="F74" s="2">
        <f t="shared" si="12"/>
        <v>-890778784</v>
      </c>
      <c r="G74" s="2">
        <f t="shared" si="12"/>
        <v>-890778784</v>
      </c>
      <c r="H74" s="2">
        <f t="shared" si="12"/>
        <v>869273644</v>
      </c>
      <c r="I74" s="2">
        <f t="shared" si="12"/>
        <v>3677238117</v>
      </c>
      <c r="J74" s="2">
        <f t="shared" si="12"/>
        <v>231370085</v>
      </c>
      <c r="K74" s="2">
        <f t="shared" si="12"/>
        <v>365591023</v>
      </c>
    </row>
    <row r="75" spans="1:11" ht="12.75" hidden="1">
      <c r="A75" s="1" t="s">
        <v>108</v>
      </c>
      <c r="B75" s="2">
        <f>+B84-(((B80+B81+B78)*B70)-B79)</f>
        <v>6077685755</v>
      </c>
      <c r="C75" s="2">
        <f aca="true" t="shared" si="13" ref="C75:K75">+C84-(((C80+C81+C78)*C70)-C79)</f>
        <v>10738041078</v>
      </c>
      <c r="D75" s="2">
        <f t="shared" si="13"/>
        <v>12887112207</v>
      </c>
      <c r="E75" s="2">
        <f t="shared" si="13"/>
        <v>-5229020534.942854</v>
      </c>
      <c r="F75" s="2">
        <f t="shared" si="13"/>
        <v>-5466580769.922743</v>
      </c>
      <c r="G75" s="2">
        <f t="shared" si="13"/>
        <v>-5466580769.922743</v>
      </c>
      <c r="H75" s="2">
        <f t="shared" si="13"/>
        <v>11239840707.16183</v>
      </c>
      <c r="I75" s="2">
        <f t="shared" si="13"/>
        <v>7278941203.747075</v>
      </c>
      <c r="J75" s="2">
        <f t="shared" si="13"/>
        <v>12537090001.318521</v>
      </c>
      <c r="K75" s="2">
        <f t="shared" si="13"/>
        <v>13212731485.294773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1453749310</v>
      </c>
      <c r="C77" s="3">
        <v>1536631796</v>
      </c>
      <c r="D77" s="3">
        <v>1714842763</v>
      </c>
      <c r="E77" s="3">
        <v>2133413704</v>
      </c>
      <c r="F77" s="3">
        <v>2133413704</v>
      </c>
      <c r="G77" s="3">
        <v>2133413704</v>
      </c>
      <c r="H77" s="3">
        <v>1845949722</v>
      </c>
      <c r="I77" s="3">
        <v>2666281479</v>
      </c>
      <c r="J77" s="3">
        <v>2471375633</v>
      </c>
      <c r="K77" s="3">
        <v>2756731720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600000</v>
      </c>
      <c r="F78" s="3">
        <v>600000</v>
      </c>
      <c r="G78" s="3">
        <v>600000</v>
      </c>
      <c r="H78" s="3">
        <v>0</v>
      </c>
      <c r="I78" s="3">
        <v>437901</v>
      </c>
      <c r="J78" s="3">
        <v>464175</v>
      </c>
      <c r="K78" s="3">
        <v>492026</v>
      </c>
    </row>
    <row r="79" spans="1:11" ht="12.75" hidden="1">
      <c r="A79" s="1" t="s">
        <v>67</v>
      </c>
      <c r="B79" s="3">
        <v>5519269659</v>
      </c>
      <c r="C79" s="3">
        <v>7268854785</v>
      </c>
      <c r="D79" s="3">
        <v>9041944020</v>
      </c>
      <c r="E79" s="3">
        <v>-4314415105</v>
      </c>
      <c r="F79" s="3">
        <v>-4314415105</v>
      </c>
      <c r="G79" s="3">
        <v>-4314415105</v>
      </c>
      <c r="H79" s="3">
        <v>9181203834</v>
      </c>
      <c r="I79" s="3">
        <v>9968207695</v>
      </c>
      <c r="J79" s="3">
        <v>12252621707</v>
      </c>
      <c r="K79" s="3">
        <v>12449615225</v>
      </c>
    </row>
    <row r="80" spans="1:11" ht="12.75" hidden="1">
      <c r="A80" s="1" t="s">
        <v>68</v>
      </c>
      <c r="B80" s="3">
        <v>487871883</v>
      </c>
      <c r="C80" s="3">
        <v>855076905</v>
      </c>
      <c r="D80" s="3">
        <v>957473781</v>
      </c>
      <c r="E80" s="3">
        <v>1583975518</v>
      </c>
      <c r="F80" s="3">
        <v>1583975518</v>
      </c>
      <c r="G80" s="3">
        <v>1583975518</v>
      </c>
      <c r="H80" s="3">
        <v>1748282596</v>
      </c>
      <c r="I80" s="3">
        <v>5196507052</v>
      </c>
      <c r="J80" s="3">
        <v>5387958742</v>
      </c>
      <c r="K80" s="3">
        <v>5711236266</v>
      </c>
    </row>
    <row r="81" spans="1:11" ht="12.75" hidden="1">
      <c r="A81" s="1" t="s">
        <v>69</v>
      </c>
      <c r="B81" s="3">
        <v>1698667913</v>
      </c>
      <c r="C81" s="3">
        <v>1882458574</v>
      </c>
      <c r="D81" s="3">
        <v>2116801725</v>
      </c>
      <c r="E81" s="3">
        <v>600000000</v>
      </c>
      <c r="F81" s="3">
        <v>600000000</v>
      </c>
      <c r="G81" s="3">
        <v>600000000</v>
      </c>
      <c r="H81" s="3">
        <v>2195266554</v>
      </c>
      <c r="I81" s="3">
        <v>664868682</v>
      </c>
      <c r="J81" s="3">
        <v>704760803</v>
      </c>
      <c r="K81" s="3">
        <v>747046451</v>
      </c>
    </row>
    <row r="82" spans="1:11" ht="12.75" hidden="1">
      <c r="A82" s="1" t="s">
        <v>70</v>
      </c>
      <c r="B82" s="3">
        <v>1078796</v>
      </c>
      <c r="C82" s="3">
        <v>1078796</v>
      </c>
      <c r="D82" s="3">
        <v>1078796</v>
      </c>
      <c r="E82" s="3">
        <v>0</v>
      </c>
      <c r="F82" s="3">
        <v>0</v>
      </c>
      <c r="G82" s="3">
        <v>0</v>
      </c>
      <c r="H82" s="3">
        <v>1078796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1518197243</v>
      </c>
      <c r="F83" s="3">
        <v>1750193920</v>
      </c>
      <c r="G83" s="3">
        <v>1750193920</v>
      </c>
      <c r="H83" s="3">
        <v>990948801</v>
      </c>
      <c r="I83" s="3">
        <v>1060307690</v>
      </c>
      <c r="J83" s="3">
        <v>354654471</v>
      </c>
      <c r="K83" s="3">
        <v>198593123</v>
      </c>
    </row>
    <row r="84" spans="1:11" ht="12.75" hidden="1">
      <c r="A84" s="1" t="s">
        <v>72</v>
      </c>
      <c r="B84" s="3">
        <v>558416096</v>
      </c>
      <c r="C84" s="3">
        <v>3469186293</v>
      </c>
      <c r="D84" s="3">
        <v>3845168187</v>
      </c>
      <c r="E84" s="3">
        <v>640000000</v>
      </c>
      <c r="F84" s="3">
        <v>640000000</v>
      </c>
      <c r="G84" s="3">
        <v>640000000</v>
      </c>
      <c r="H84" s="3">
        <v>4175625898</v>
      </c>
      <c r="I84" s="3">
        <v>-358182499</v>
      </c>
      <c r="J84" s="3">
        <v>1158869911</v>
      </c>
      <c r="K84" s="3">
        <v>1228402105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-19490983</v>
      </c>
      <c r="C5" s="6">
        <v>0</v>
      </c>
      <c r="D5" s="23">
        <v>0</v>
      </c>
      <c r="E5" s="24">
        <v>25757468</v>
      </c>
      <c r="F5" s="6">
        <v>25757468</v>
      </c>
      <c r="G5" s="25">
        <v>25757468</v>
      </c>
      <c r="H5" s="26">
        <v>25531004</v>
      </c>
      <c r="I5" s="24">
        <v>27042000</v>
      </c>
      <c r="J5" s="6">
        <v>28663998</v>
      </c>
      <c r="K5" s="25">
        <v>30383999</v>
      </c>
    </row>
    <row r="6" spans="1:11" ht="13.5">
      <c r="A6" s="22" t="s">
        <v>18</v>
      </c>
      <c r="B6" s="6">
        <v>-143613271</v>
      </c>
      <c r="C6" s="6">
        <v>0</v>
      </c>
      <c r="D6" s="23">
        <v>0</v>
      </c>
      <c r="E6" s="24">
        <v>263033979</v>
      </c>
      <c r="F6" s="6">
        <v>263233979</v>
      </c>
      <c r="G6" s="25">
        <v>263233979</v>
      </c>
      <c r="H6" s="26">
        <v>174017178</v>
      </c>
      <c r="I6" s="24">
        <v>302701994</v>
      </c>
      <c r="J6" s="6">
        <v>324339818</v>
      </c>
      <c r="K6" s="25">
        <v>343300826</v>
      </c>
    </row>
    <row r="7" spans="1:11" ht="13.5">
      <c r="A7" s="22" t="s">
        <v>19</v>
      </c>
      <c r="B7" s="6">
        <v>-1043553</v>
      </c>
      <c r="C7" s="6">
        <v>0</v>
      </c>
      <c r="D7" s="23">
        <v>0</v>
      </c>
      <c r="E7" s="24">
        <v>1200000</v>
      </c>
      <c r="F7" s="6">
        <v>1200000</v>
      </c>
      <c r="G7" s="25">
        <v>1200000</v>
      </c>
      <c r="H7" s="26">
        <v>1259319</v>
      </c>
      <c r="I7" s="24">
        <v>1122166</v>
      </c>
      <c r="J7" s="6">
        <v>1189496</v>
      </c>
      <c r="K7" s="25">
        <v>1260866</v>
      </c>
    </row>
    <row r="8" spans="1:11" ht="13.5">
      <c r="A8" s="22" t="s">
        <v>20</v>
      </c>
      <c r="B8" s="6">
        <v>-106382182</v>
      </c>
      <c r="C8" s="6">
        <v>0</v>
      </c>
      <c r="D8" s="23">
        <v>0</v>
      </c>
      <c r="E8" s="24">
        <v>139875400</v>
      </c>
      <c r="F8" s="6">
        <v>163256868</v>
      </c>
      <c r="G8" s="25">
        <v>163256868</v>
      </c>
      <c r="H8" s="26">
        <v>124656725</v>
      </c>
      <c r="I8" s="24">
        <v>142738850</v>
      </c>
      <c r="J8" s="6">
        <v>151137810</v>
      </c>
      <c r="K8" s="25">
        <v>159987912</v>
      </c>
    </row>
    <row r="9" spans="1:11" ht="13.5">
      <c r="A9" s="22" t="s">
        <v>21</v>
      </c>
      <c r="B9" s="6">
        <v>-26799032</v>
      </c>
      <c r="C9" s="6">
        <v>0</v>
      </c>
      <c r="D9" s="23">
        <v>0</v>
      </c>
      <c r="E9" s="24">
        <v>82041140</v>
      </c>
      <c r="F9" s="6">
        <v>82041140</v>
      </c>
      <c r="G9" s="25">
        <v>82041140</v>
      </c>
      <c r="H9" s="26">
        <v>46356936</v>
      </c>
      <c r="I9" s="24">
        <v>67322589</v>
      </c>
      <c r="J9" s="6">
        <v>71361940</v>
      </c>
      <c r="K9" s="25">
        <v>75643664</v>
      </c>
    </row>
    <row r="10" spans="1:11" ht="25.5">
      <c r="A10" s="27" t="s">
        <v>97</v>
      </c>
      <c r="B10" s="28">
        <f>SUM(B5:B9)</f>
        <v>-297329021</v>
      </c>
      <c r="C10" s="29">
        <f aca="true" t="shared" si="0" ref="C10:K10">SUM(C5:C9)</f>
        <v>0</v>
      </c>
      <c r="D10" s="30">
        <f t="shared" si="0"/>
        <v>0</v>
      </c>
      <c r="E10" s="28">
        <f t="shared" si="0"/>
        <v>511907987</v>
      </c>
      <c r="F10" s="29">
        <f t="shared" si="0"/>
        <v>535489455</v>
      </c>
      <c r="G10" s="31">
        <f t="shared" si="0"/>
        <v>535489455</v>
      </c>
      <c r="H10" s="32">
        <f t="shared" si="0"/>
        <v>371821162</v>
      </c>
      <c r="I10" s="28">
        <f t="shared" si="0"/>
        <v>540927599</v>
      </c>
      <c r="J10" s="29">
        <f t="shared" si="0"/>
        <v>576693062</v>
      </c>
      <c r="K10" s="31">
        <f t="shared" si="0"/>
        <v>610577267</v>
      </c>
    </row>
    <row r="11" spans="1:11" ht="13.5">
      <c r="A11" s="22" t="s">
        <v>22</v>
      </c>
      <c r="B11" s="6">
        <v>-124937968</v>
      </c>
      <c r="C11" s="6">
        <v>0</v>
      </c>
      <c r="D11" s="23">
        <v>0</v>
      </c>
      <c r="E11" s="24">
        <v>147878105</v>
      </c>
      <c r="F11" s="6">
        <v>148593364</v>
      </c>
      <c r="G11" s="25">
        <v>148593364</v>
      </c>
      <c r="H11" s="26">
        <v>160747701</v>
      </c>
      <c r="I11" s="24">
        <v>170205502</v>
      </c>
      <c r="J11" s="6">
        <v>180417826</v>
      </c>
      <c r="K11" s="25">
        <v>191242912</v>
      </c>
    </row>
    <row r="12" spans="1:11" ht="13.5">
      <c r="A12" s="22" t="s">
        <v>23</v>
      </c>
      <c r="B12" s="6">
        <v>-7745727</v>
      </c>
      <c r="C12" s="6">
        <v>0</v>
      </c>
      <c r="D12" s="23">
        <v>0</v>
      </c>
      <c r="E12" s="24">
        <v>8903514</v>
      </c>
      <c r="F12" s="6">
        <v>9013514</v>
      </c>
      <c r="G12" s="25">
        <v>9013514</v>
      </c>
      <c r="H12" s="26">
        <v>8993644</v>
      </c>
      <c r="I12" s="24">
        <v>9490853</v>
      </c>
      <c r="J12" s="6">
        <v>10060305</v>
      </c>
      <c r="K12" s="25">
        <v>10663920</v>
      </c>
    </row>
    <row r="13" spans="1:11" ht="13.5">
      <c r="A13" s="22" t="s">
        <v>98</v>
      </c>
      <c r="B13" s="6">
        <v>0</v>
      </c>
      <c r="C13" s="6">
        <v>0</v>
      </c>
      <c r="D13" s="23">
        <v>0</v>
      </c>
      <c r="E13" s="24">
        <v>67511600</v>
      </c>
      <c r="F13" s="6">
        <v>67511600</v>
      </c>
      <c r="G13" s="25">
        <v>67511600</v>
      </c>
      <c r="H13" s="26">
        <v>8589255</v>
      </c>
      <c r="I13" s="24">
        <v>67511600</v>
      </c>
      <c r="J13" s="6">
        <v>71562296</v>
      </c>
      <c r="K13" s="25">
        <v>75856034</v>
      </c>
    </row>
    <row r="14" spans="1:11" ht="13.5">
      <c r="A14" s="22" t="s">
        <v>24</v>
      </c>
      <c r="B14" s="6">
        <v>-3413822</v>
      </c>
      <c r="C14" s="6">
        <v>0</v>
      </c>
      <c r="D14" s="23">
        <v>0</v>
      </c>
      <c r="E14" s="24">
        <v>14257286</v>
      </c>
      <c r="F14" s="6">
        <v>9395304</v>
      </c>
      <c r="G14" s="25">
        <v>9395304</v>
      </c>
      <c r="H14" s="26">
        <v>12225614</v>
      </c>
      <c r="I14" s="24">
        <v>11807624</v>
      </c>
      <c r="J14" s="6">
        <v>12516081</v>
      </c>
      <c r="K14" s="25">
        <v>13267046</v>
      </c>
    </row>
    <row r="15" spans="1:11" ht="13.5">
      <c r="A15" s="22" t="s">
        <v>99</v>
      </c>
      <c r="B15" s="6">
        <v>-93961957</v>
      </c>
      <c r="C15" s="6">
        <v>0</v>
      </c>
      <c r="D15" s="23">
        <v>0</v>
      </c>
      <c r="E15" s="24">
        <v>127075688</v>
      </c>
      <c r="F15" s="6">
        <v>140895906</v>
      </c>
      <c r="G15" s="25">
        <v>140895906</v>
      </c>
      <c r="H15" s="26">
        <v>150003654</v>
      </c>
      <c r="I15" s="24">
        <v>138119429</v>
      </c>
      <c r="J15" s="6">
        <v>146406595</v>
      </c>
      <c r="K15" s="25">
        <v>155190987</v>
      </c>
    </row>
    <row r="16" spans="1:11" ht="13.5">
      <c r="A16" s="22" t="s">
        <v>20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-27208875</v>
      </c>
      <c r="C17" s="6">
        <v>0</v>
      </c>
      <c r="D17" s="23">
        <v>0</v>
      </c>
      <c r="E17" s="24">
        <v>119877248</v>
      </c>
      <c r="F17" s="6">
        <v>132687856</v>
      </c>
      <c r="G17" s="25">
        <v>132687856</v>
      </c>
      <c r="H17" s="26">
        <v>49352396</v>
      </c>
      <c r="I17" s="24">
        <v>130138888</v>
      </c>
      <c r="J17" s="6">
        <v>137880498</v>
      </c>
      <c r="K17" s="25">
        <v>146151062</v>
      </c>
    </row>
    <row r="18" spans="1:11" ht="13.5">
      <c r="A18" s="33" t="s">
        <v>26</v>
      </c>
      <c r="B18" s="34">
        <f>SUM(B11:B17)</f>
        <v>-257268349</v>
      </c>
      <c r="C18" s="35">
        <f aca="true" t="shared" si="1" ref="C18:K18">SUM(C11:C17)</f>
        <v>0</v>
      </c>
      <c r="D18" s="36">
        <f t="shared" si="1"/>
        <v>0</v>
      </c>
      <c r="E18" s="34">
        <f t="shared" si="1"/>
        <v>485503441</v>
      </c>
      <c r="F18" s="35">
        <f t="shared" si="1"/>
        <v>508097544</v>
      </c>
      <c r="G18" s="37">
        <f t="shared" si="1"/>
        <v>508097544</v>
      </c>
      <c r="H18" s="38">
        <f t="shared" si="1"/>
        <v>389912264</v>
      </c>
      <c r="I18" s="34">
        <f t="shared" si="1"/>
        <v>527273896</v>
      </c>
      <c r="J18" s="35">
        <f t="shared" si="1"/>
        <v>558843601</v>
      </c>
      <c r="K18" s="37">
        <f t="shared" si="1"/>
        <v>592371961</v>
      </c>
    </row>
    <row r="19" spans="1:11" ht="13.5">
      <c r="A19" s="33" t="s">
        <v>27</v>
      </c>
      <c r="B19" s="39">
        <f>+B10-B18</f>
        <v>-40060672</v>
      </c>
      <c r="C19" s="40">
        <f aca="true" t="shared" si="2" ref="C19:K19">+C10-C18</f>
        <v>0</v>
      </c>
      <c r="D19" s="41">
        <f t="shared" si="2"/>
        <v>0</v>
      </c>
      <c r="E19" s="39">
        <f t="shared" si="2"/>
        <v>26404546</v>
      </c>
      <c r="F19" s="40">
        <f t="shared" si="2"/>
        <v>27391911</v>
      </c>
      <c r="G19" s="42">
        <f t="shared" si="2"/>
        <v>27391911</v>
      </c>
      <c r="H19" s="43">
        <f t="shared" si="2"/>
        <v>-18091102</v>
      </c>
      <c r="I19" s="39">
        <f t="shared" si="2"/>
        <v>13653703</v>
      </c>
      <c r="J19" s="40">
        <f t="shared" si="2"/>
        <v>17849461</v>
      </c>
      <c r="K19" s="42">
        <f t="shared" si="2"/>
        <v>18205306</v>
      </c>
    </row>
    <row r="20" spans="1:11" ht="25.5">
      <c r="A20" s="44" t="s">
        <v>28</v>
      </c>
      <c r="B20" s="45">
        <v>-26769164</v>
      </c>
      <c r="C20" s="46">
        <v>0</v>
      </c>
      <c r="D20" s="47">
        <v>0</v>
      </c>
      <c r="E20" s="45">
        <v>38174600</v>
      </c>
      <c r="F20" s="46">
        <v>42051132</v>
      </c>
      <c r="G20" s="48">
        <v>42051132</v>
      </c>
      <c r="H20" s="49">
        <v>-8789167</v>
      </c>
      <c r="I20" s="45">
        <v>40599150</v>
      </c>
      <c r="J20" s="46">
        <v>45903099</v>
      </c>
      <c r="K20" s="48">
        <v>49103605</v>
      </c>
    </row>
    <row r="21" spans="1:11" ht="63.75">
      <c r="A21" s="50" t="s">
        <v>100</v>
      </c>
      <c r="B21" s="51">
        <v>-1028928</v>
      </c>
      <c r="C21" s="52">
        <v>0</v>
      </c>
      <c r="D21" s="53">
        <v>380137</v>
      </c>
      <c r="E21" s="51">
        <v>0</v>
      </c>
      <c r="F21" s="52">
        <v>0</v>
      </c>
      <c r="G21" s="54">
        <v>0</v>
      </c>
      <c r="H21" s="55">
        <v>380137</v>
      </c>
      <c r="I21" s="51">
        <v>0</v>
      </c>
      <c r="J21" s="52">
        <v>0</v>
      </c>
      <c r="K21" s="54">
        <v>0</v>
      </c>
    </row>
    <row r="22" spans="1:11" ht="25.5">
      <c r="A22" s="56" t="s">
        <v>101</v>
      </c>
      <c r="B22" s="57">
        <f>SUM(B19:B21)</f>
        <v>-67858764</v>
      </c>
      <c r="C22" s="58">
        <f aca="true" t="shared" si="3" ref="C22:K22">SUM(C19:C21)</f>
        <v>0</v>
      </c>
      <c r="D22" s="59">
        <f t="shared" si="3"/>
        <v>380137</v>
      </c>
      <c r="E22" s="57">
        <f t="shared" si="3"/>
        <v>64579146</v>
      </c>
      <c r="F22" s="58">
        <f t="shared" si="3"/>
        <v>69443043</v>
      </c>
      <c r="G22" s="60">
        <f t="shared" si="3"/>
        <v>69443043</v>
      </c>
      <c r="H22" s="61">
        <f t="shared" si="3"/>
        <v>-26500132</v>
      </c>
      <c r="I22" s="57">
        <f t="shared" si="3"/>
        <v>54252853</v>
      </c>
      <c r="J22" s="58">
        <f t="shared" si="3"/>
        <v>63752560</v>
      </c>
      <c r="K22" s="60">
        <f t="shared" si="3"/>
        <v>67308911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-67858764</v>
      </c>
      <c r="C24" s="40">
        <f aca="true" t="shared" si="4" ref="C24:K24">SUM(C22:C23)</f>
        <v>0</v>
      </c>
      <c r="D24" s="41">
        <f t="shared" si="4"/>
        <v>380137</v>
      </c>
      <c r="E24" s="39">
        <f t="shared" si="4"/>
        <v>64579146</v>
      </c>
      <c r="F24" s="40">
        <f t="shared" si="4"/>
        <v>69443043</v>
      </c>
      <c r="G24" s="42">
        <f t="shared" si="4"/>
        <v>69443043</v>
      </c>
      <c r="H24" s="43">
        <f t="shared" si="4"/>
        <v>-26500132</v>
      </c>
      <c r="I24" s="39">
        <f t="shared" si="4"/>
        <v>54252853</v>
      </c>
      <c r="J24" s="40">
        <f t="shared" si="4"/>
        <v>63752560</v>
      </c>
      <c r="K24" s="42">
        <f t="shared" si="4"/>
        <v>67308911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0</v>
      </c>
      <c r="C27" s="7">
        <v>0</v>
      </c>
      <c r="D27" s="69">
        <v>10322550</v>
      </c>
      <c r="E27" s="70">
        <v>39174600</v>
      </c>
      <c r="F27" s="7">
        <v>44051132</v>
      </c>
      <c r="G27" s="71">
        <v>44051132</v>
      </c>
      <c r="H27" s="72">
        <v>16702694</v>
      </c>
      <c r="I27" s="70">
        <v>42672950</v>
      </c>
      <c r="J27" s="7">
        <v>60150734</v>
      </c>
      <c r="K27" s="71">
        <v>63974514</v>
      </c>
    </row>
    <row r="28" spans="1:11" ht="13.5">
      <c r="A28" s="73" t="s">
        <v>33</v>
      </c>
      <c r="B28" s="6">
        <v>0</v>
      </c>
      <c r="C28" s="6">
        <v>0</v>
      </c>
      <c r="D28" s="23">
        <v>10080075</v>
      </c>
      <c r="E28" s="24">
        <v>39174600</v>
      </c>
      <c r="F28" s="6">
        <v>42051132</v>
      </c>
      <c r="G28" s="25">
        <v>42051132</v>
      </c>
      <c r="H28" s="26">
        <v>0</v>
      </c>
      <c r="I28" s="24">
        <v>42672950</v>
      </c>
      <c r="J28" s="6">
        <v>60150734</v>
      </c>
      <c r="K28" s="25">
        <v>63974514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242475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0</v>
      </c>
      <c r="D32" s="69">
        <f t="shared" si="5"/>
        <v>10322550</v>
      </c>
      <c r="E32" s="70">
        <f t="shared" si="5"/>
        <v>39174600</v>
      </c>
      <c r="F32" s="7">
        <f t="shared" si="5"/>
        <v>42051132</v>
      </c>
      <c r="G32" s="71">
        <f t="shared" si="5"/>
        <v>42051132</v>
      </c>
      <c r="H32" s="72">
        <f t="shared" si="5"/>
        <v>0</v>
      </c>
      <c r="I32" s="70">
        <f t="shared" si="5"/>
        <v>42672950</v>
      </c>
      <c r="J32" s="7">
        <f t="shared" si="5"/>
        <v>60150734</v>
      </c>
      <c r="K32" s="71">
        <f t="shared" si="5"/>
        <v>63974514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144629</v>
      </c>
      <c r="C35" s="6">
        <v>0</v>
      </c>
      <c r="D35" s="23">
        <v>70857726</v>
      </c>
      <c r="E35" s="24">
        <v>56800000</v>
      </c>
      <c r="F35" s="6">
        <v>56800000</v>
      </c>
      <c r="G35" s="25">
        <v>56800000</v>
      </c>
      <c r="H35" s="26">
        <v>400108575</v>
      </c>
      <c r="I35" s="24">
        <v>240000</v>
      </c>
      <c r="J35" s="6">
        <v>200000</v>
      </c>
      <c r="K35" s="25">
        <v>200000</v>
      </c>
    </row>
    <row r="36" spans="1:11" ht="13.5">
      <c r="A36" s="22" t="s">
        <v>39</v>
      </c>
      <c r="B36" s="6">
        <v>0</v>
      </c>
      <c r="C36" s="6">
        <v>0</v>
      </c>
      <c r="D36" s="23">
        <v>-24227566</v>
      </c>
      <c r="E36" s="24">
        <v>-25825400</v>
      </c>
      <c r="F36" s="6">
        <v>-20948868</v>
      </c>
      <c r="G36" s="25">
        <v>-20948868</v>
      </c>
      <c r="H36" s="26">
        <v>1763803299</v>
      </c>
      <c r="I36" s="24">
        <v>42672950</v>
      </c>
      <c r="J36" s="6">
        <v>61822684</v>
      </c>
      <c r="K36" s="25">
        <v>65524514</v>
      </c>
    </row>
    <row r="37" spans="1:11" ht="13.5">
      <c r="A37" s="22" t="s">
        <v>40</v>
      </c>
      <c r="B37" s="6">
        <v>42140057</v>
      </c>
      <c r="C37" s="6">
        <v>0</v>
      </c>
      <c r="D37" s="23">
        <v>147122481</v>
      </c>
      <c r="E37" s="24">
        <v>7000000</v>
      </c>
      <c r="F37" s="6">
        <v>7000000</v>
      </c>
      <c r="G37" s="25">
        <v>7000000</v>
      </c>
      <c r="H37" s="26">
        <v>729348212</v>
      </c>
      <c r="I37" s="24">
        <v>0</v>
      </c>
      <c r="J37" s="6">
        <v>0</v>
      </c>
      <c r="K37" s="25">
        <v>0</v>
      </c>
    </row>
    <row r="38" spans="1:11" ht="13.5">
      <c r="A38" s="22" t="s">
        <v>41</v>
      </c>
      <c r="B38" s="6">
        <v>0</v>
      </c>
      <c r="C38" s="6">
        <v>0</v>
      </c>
      <c r="D38" s="23">
        <v>37875</v>
      </c>
      <c r="E38" s="24">
        <v>2700000</v>
      </c>
      <c r="F38" s="6">
        <v>2700000</v>
      </c>
      <c r="G38" s="25">
        <v>2700000</v>
      </c>
      <c r="H38" s="26">
        <v>33051912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-32525322</v>
      </c>
      <c r="C39" s="6">
        <v>0</v>
      </c>
      <c r="D39" s="23">
        <v>-100910328</v>
      </c>
      <c r="E39" s="24">
        <v>-43304546</v>
      </c>
      <c r="F39" s="6">
        <v>-43291914</v>
      </c>
      <c r="G39" s="25">
        <v>-43291914</v>
      </c>
      <c r="H39" s="26">
        <v>1428011811</v>
      </c>
      <c r="I39" s="24">
        <v>-11339903</v>
      </c>
      <c r="J39" s="6">
        <v>-1729876</v>
      </c>
      <c r="K39" s="25">
        <v>-1584397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0</v>
      </c>
      <c r="J42" s="6">
        <v>0</v>
      </c>
      <c r="K42" s="25">
        <v>0</v>
      </c>
    </row>
    <row r="43" spans="1:11" ht="13.5">
      <c r="A43" s="22" t="s">
        <v>45</v>
      </c>
      <c r="B43" s="6">
        <v>0</v>
      </c>
      <c r="C43" s="6">
        <v>0</v>
      </c>
      <c r="D43" s="23">
        <v>5931</v>
      </c>
      <c r="E43" s="24">
        <v>-5931</v>
      </c>
      <c r="F43" s="6">
        <v>-5931</v>
      </c>
      <c r="G43" s="25">
        <v>-5931</v>
      </c>
      <c r="H43" s="26">
        <v>112280</v>
      </c>
      <c r="I43" s="24">
        <v>0</v>
      </c>
      <c r="J43" s="6">
        <v>0</v>
      </c>
      <c r="K43" s="25">
        <v>0</v>
      </c>
    </row>
    <row r="44" spans="1:11" ht="13.5">
      <c r="A44" s="22" t="s">
        <v>46</v>
      </c>
      <c r="B44" s="6">
        <v>42140057</v>
      </c>
      <c r="C44" s="6">
        <v>-42140057</v>
      </c>
      <c r="D44" s="23">
        <v>545148</v>
      </c>
      <c r="E44" s="24">
        <v>-545148</v>
      </c>
      <c r="F44" s="6">
        <v>-545148</v>
      </c>
      <c r="G44" s="25">
        <v>-545148</v>
      </c>
      <c r="H44" s="26">
        <v>35057279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42140057</v>
      </c>
      <c r="C45" s="7">
        <v>-42140057</v>
      </c>
      <c r="D45" s="69">
        <v>551079</v>
      </c>
      <c r="E45" s="70">
        <v>-551079</v>
      </c>
      <c r="F45" s="7">
        <v>-551079</v>
      </c>
      <c r="G45" s="71">
        <v>-551079</v>
      </c>
      <c r="H45" s="72">
        <v>107993211</v>
      </c>
      <c r="I45" s="70">
        <v>0</v>
      </c>
      <c r="J45" s="7">
        <v>0</v>
      </c>
      <c r="K45" s="71">
        <v>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0</v>
      </c>
      <c r="C48" s="6">
        <v>0</v>
      </c>
      <c r="D48" s="23">
        <v>31747162</v>
      </c>
      <c r="E48" s="24">
        <v>0</v>
      </c>
      <c r="F48" s="6">
        <v>0</v>
      </c>
      <c r="G48" s="25">
        <v>0</v>
      </c>
      <c r="H48" s="26">
        <v>10836280</v>
      </c>
      <c r="I48" s="24">
        <v>0</v>
      </c>
      <c r="J48" s="6">
        <v>0</v>
      </c>
      <c r="K48" s="25">
        <v>0</v>
      </c>
    </row>
    <row r="49" spans="1:11" ht="13.5">
      <c r="A49" s="22" t="s">
        <v>50</v>
      </c>
      <c r="B49" s="6">
        <f>+B75</f>
        <v>0</v>
      </c>
      <c r="C49" s="6">
        <f aca="true" t="shared" si="6" ref="C49:K49">+C75</f>
        <v>0</v>
      </c>
      <c r="D49" s="23">
        <f t="shared" si="6"/>
        <v>170393377</v>
      </c>
      <c r="E49" s="24">
        <f t="shared" si="6"/>
        <v>-1000000</v>
      </c>
      <c r="F49" s="6">
        <f t="shared" si="6"/>
        <v>-1000000</v>
      </c>
      <c r="G49" s="25">
        <f t="shared" si="6"/>
        <v>-1000000</v>
      </c>
      <c r="H49" s="26">
        <f t="shared" si="6"/>
        <v>1226820309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3.5">
      <c r="A50" s="33" t="s">
        <v>51</v>
      </c>
      <c r="B50" s="7">
        <f>+B48-B49</f>
        <v>0</v>
      </c>
      <c r="C50" s="7">
        <f aca="true" t="shared" si="7" ref="C50:K50">+C48-C49</f>
        <v>0</v>
      </c>
      <c r="D50" s="69">
        <f t="shared" si="7"/>
        <v>-138646215</v>
      </c>
      <c r="E50" s="70">
        <f t="shared" si="7"/>
        <v>1000000</v>
      </c>
      <c r="F50" s="7">
        <f t="shared" si="7"/>
        <v>1000000</v>
      </c>
      <c r="G50" s="71">
        <f t="shared" si="7"/>
        <v>1000000</v>
      </c>
      <c r="H50" s="72">
        <f t="shared" si="7"/>
        <v>-1215984029</v>
      </c>
      <c r="I50" s="70">
        <f t="shared" si="7"/>
        <v>0</v>
      </c>
      <c r="J50" s="7">
        <f t="shared" si="7"/>
        <v>0</v>
      </c>
      <c r="K50" s="71">
        <f t="shared" si="7"/>
        <v>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0</v>
      </c>
      <c r="C53" s="6">
        <v>0</v>
      </c>
      <c r="D53" s="23">
        <v>-34544185</v>
      </c>
      <c r="E53" s="24">
        <v>-65000000</v>
      </c>
      <c r="F53" s="6">
        <v>-65000000</v>
      </c>
      <c r="G53" s="25">
        <v>-65000000</v>
      </c>
      <c r="H53" s="26">
        <v>1746988325</v>
      </c>
      <c r="I53" s="24">
        <v>0</v>
      </c>
      <c r="J53" s="6">
        <v>0</v>
      </c>
      <c r="K53" s="25">
        <v>1550000</v>
      </c>
    </row>
    <row r="54" spans="1:11" ht="13.5">
      <c r="A54" s="22" t="s">
        <v>54</v>
      </c>
      <c r="B54" s="6">
        <v>0</v>
      </c>
      <c r="C54" s="6">
        <v>0</v>
      </c>
      <c r="D54" s="23">
        <v>0</v>
      </c>
      <c r="E54" s="24">
        <v>67511600</v>
      </c>
      <c r="F54" s="6">
        <v>67511600</v>
      </c>
      <c r="G54" s="25">
        <v>67511600</v>
      </c>
      <c r="H54" s="26">
        <v>2649494</v>
      </c>
      <c r="I54" s="24">
        <v>67511600</v>
      </c>
      <c r="J54" s="6">
        <v>71562296</v>
      </c>
      <c r="K54" s="25">
        <v>75856034</v>
      </c>
    </row>
    <row r="55" spans="1:11" ht="13.5">
      <c r="A55" s="22" t="s">
        <v>55</v>
      </c>
      <c r="B55" s="6">
        <v>0</v>
      </c>
      <c r="C55" s="6">
        <v>0</v>
      </c>
      <c r="D55" s="23">
        <v>873657</v>
      </c>
      <c r="E55" s="24">
        <v>1325803</v>
      </c>
      <c r="F55" s="6">
        <v>1815312</v>
      </c>
      <c r="G55" s="25">
        <v>1815312</v>
      </c>
      <c r="H55" s="26">
        <v>-28517</v>
      </c>
      <c r="I55" s="24">
        <v>12426926</v>
      </c>
      <c r="J55" s="6">
        <v>28089949</v>
      </c>
      <c r="K55" s="25">
        <v>29990081</v>
      </c>
    </row>
    <row r="56" spans="1:11" ht="13.5">
      <c r="A56" s="22" t="s">
        <v>56</v>
      </c>
      <c r="B56" s="6">
        <v>-41486738</v>
      </c>
      <c r="C56" s="6">
        <v>0</v>
      </c>
      <c r="D56" s="23">
        <v>0</v>
      </c>
      <c r="E56" s="24">
        <v>214039956</v>
      </c>
      <c r="F56" s="6">
        <v>237654709</v>
      </c>
      <c r="G56" s="25">
        <v>237654709</v>
      </c>
      <c r="H56" s="26">
        <v>218010002</v>
      </c>
      <c r="I56" s="24">
        <v>249999633</v>
      </c>
      <c r="J56" s="6">
        <v>264999610</v>
      </c>
      <c r="K56" s="25">
        <v>280899594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103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1" t="s">
        <v>104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1" t="s">
        <v>105</v>
      </c>
      <c r="B72" s="2">
        <f>+B77</f>
        <v>-168514643</v>
      </c>
      <c r="C72" s="2">
        <f aca="true" t="shared" si="10" ref="C72:K72">+C77</f>
        <v>0</v>
      </c>
      <c r="D72" s="2">
        <f t="shared" si="10"/>
        <v>0</v>
      </c>
      <c r="E72" s="2">
        <f t="shared" si="10"/>
        <v>314824587</v>
      </c>
      <c r="F72" s="2">
        <f t="shared" si="10"/>
        <v>315024587</v>
      </c>
      <c r="G72" s="2">
        <f t="shared" si="10"/>
        <v>315024587</v>
      </c>
      <c r="H72" s="2">
        <f t="shared" si="10"/>
        <v>208047173</v>
      </c>
      <c r="I72" s="2">
        <f t="shared" si="10"/>
        <v>339277314</v>
      </c>
      <c r="J72" s="2">
        <f t="shared" si="10"/>
        <v>363109135</v>
      </c>
      <c r="K72" s="2">
        <f t="shared" si="10"/>
        <v>384396464</v>
      </c>
    </row>
    <row r="73" spans="1:11" ht="12.75" hidden="1">
      <c r="A73" s="1" t="s">
        <v>106</v>
      </c>
      <c r="B73" s="2">
        <f>+B74</f>
        <v>10087351.000000006</v>
      </c>
      <c r="C73" s="2">
        <f aca="true" t="shared" si="11" ref="C73:K73">+(C78+C80+C81+C82)-(B78+B80+B81+B82)</f>
        <v>0</v>
      </c>
      <c r="D73" s="2">
        <f t="shared" si="11"/>
        <v>39174702</v>
      </c>
      <c r="E73" s="2">
        <f t="shared" si="11"/>
        <v>17825298</v>
      </c>
      <c r="F73" s="2">
        <f>+(F78+F80+F81+F82)-(D78+D80+D81+D82)</f>
        <v>17825298</v>
      </c>
      <c r="G73" s="2">
        <f>+(G78+G80+G81+G82)-(D78+D80+D81+D82)</f>
        <v>17825298</v>
      </c>
      <c r="H73" s="2">
        <f>+(H78+H80+H81+H82)-(D78+D80+D81+D82)</f>
        <v>346012064</v>
      </c>
      <c r="I73" s="2">
        <f>+(I78+I80+I81+I82)-(E78+E80+E81+E82)</f>
        <v>-57000000</v>
      </c>
      <c r="J73" s="2">
        <f t="shared" si="11"/>
        <v>0</v>
      </c>
      <c r="K73" s="2">
        <f t="shared" si="11"/>
        <v>0</v>
      </c>
    </row>
    <row r="74" spans="1:11" ht="12.75" hidden="1">
      <c r="A74" s="1" t="s">
        <v>107</v>
      </c>
      <c r="B74" s="2">
        <f>+TREND(C74:E74)</f>
        <v>10087351.000000006</v>
      </c>
      <c r="C74" s="2">
        <f>+C73</f>
        <v>0</v>
      </c>
      <c r="D74" s="2">
        <f aca="true" t="shared" si="12" ref="D74:K74">+D73</f>
        <v>39174702</v>
      </c>
      <c r="E74" s="2">
        <f t="shared" si="12"/>
        <v>17825298</v>
      </c>
      <c r="F74" s="2">
        <f t="shared" si="12"/>
        <v>17825298</v>
      </c>
      <c r="G74" s="2">
        <f t="shared" si="12"/>
        <v>17825298</v>
      </c>
      <c r="H74" s="2">
        <f t="shared" si="12"/>
        <v>346012064</v>
      </c>
      <c r="I74" s="2">
        <f t="shared" si="12"/>
        <v>-57000000</v>
      </c>
      <c r="J74" s="2">
        <f t="shared" si="12"/>
        <v>0</v>
      </c>
      <c r="K74" s="2">
        <f t="shared" si="12"/>
        <v>0</v>
      </c>
    </row>
    <row r="75" spans="1:11" ht="12.75" hidden="1">
      <c r="A75" s="1" t="s">
        <v>108</v>
      </c>
      <c r="B75" s="2">
        <f>+B84-(((B80+B81+B78)*B70)-B79)</f>
        <v>0</v>
      </c>
      <c r="C75" s="2">
        <f aca="true" t="shared" si="13" ref="C75:K75">+C84-(((C80+C81+C78)*C70)-C79)</f>
        <v>0</v>
      </c>
      <c r="D75" s="2">
        <f t="shared" si="13"/>
        <v>170393377</v>
      </c>
      <c r="E75" s="2">
        <f t="shared" si="13"/>
        <v>-1000000</v>
      </c>
      <c r="F75" s="2">
        <f t="shared" si="13"/>
        <v>-1000000</v>
      </c>
      <c r="G75" s="2">
        <f t="shared" si="13"/>
        <v>-1000000</v>
      </c>
      <c r="H75" s="2">
        <f t="shared" si="13"/>
        <v>1226820309</v>
      </c>
      <c r="I75" s="2">
        <f t="shared" si="13"/>
        <v>0</v>
      </c>
      <c r="J75" s="2">
        <f t="shared" si="13"/>
        <v>0</v>
      </c>
      <c r="K75" s="2">
        <f t="shared" si="13"/>
        <v>0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-168514643</v>
      </c>
      <c r="C77" s="3">
        <v>0</v>
      </c>
      <c r="D77" s="3">
        <v>0</v>
      </c>
      <c r="E77" s="3">
        <v>314824587</v>
      </c>
      <c r="F77" s="3">
        <v>315024587</v>
      </c>
      <c r="G77" s="3">
        <v>315024587</v>
      </c>
      <c r="H77" s="3">
        <v>208047173</v>
      </c>
      <c r="I77" s="3">
        <v>339277314</v>
      </c>
      <c r="J77" s="3">
        <v>363109135</v>
      </c>
      <c r="K77" s="3">
        <v>384396464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0</v>
      </c>
      <c r="C79" s="3">
        <v>0</v>
      </c>
      <c r="D79" s="3">
        <v>146577333</v>
      </c>
      <c r="E79" s="3">
        <v>7000000</v>
      </c>
      <c r="F79" s="3">
        <v>7000000</v>
      </c>
      <c r="G79" s="3">
        <v>7000000</v>
      </c>
      <c r="H79" s="3">
        <v>764405491</v>
      </c>
      <c r="I79" s="3">
        <v>0</v>
      </c>
      <c r="J79" s="3">
        <v>0</v>
      </c>
      <c r="K79" s="3">
        <v>0</v>
      </c>
    </row>
    <row r="80" spans="1:11" ht="12.75" hidden="1">
      <c r="A80" s="1" t="s">
        <v>68</v>
      </c>
      <c r="B80" s="3">
        <v>0</v>
      </c>
      <c r="C80" s="3">
        <v>0</v>
      </c>
      <c r="D80" s="3">
        <v>19159155</v>
      </c>
      <c r="E80" s="3">
        <v>65000000</v>
      </c>
      <c r="F80" s="3">
        <v>65000000</v>
      </c>
      <c r="G80" s="3">
        <v>65000000</v>
      </c>
      <c r="H80" s="3">
        <v>-52753220</v>
      </c>
      <c r="I80" s="3">
        <v>0</v>
      </c>
      <c r="J80" s="3">
        <v>0</v>
      </c>
      <c r="K80" s="3">
        <v>0</v>
      </c>
    </row>
    <row r="81" spans="1:11" ht="12.75" hidden="1">
      <c r="A81" s="1" t="s">
        <v>69</v>
      </c>
      <c r="B81" s="3">
        <v>0</v>
      </c>
      <c r="C81" s="3">
        <v>0</v>
      </c>
      <c r="D81" s="3">
        <v>20015547</v>
      </c>
      <c r="E81" s="3">
        <v>-8000000</v>
      </c>
      <c r="F81" s="3">
        <v>-8000000</v>
      </c>
      <c r="G81" s="3">
        <v>-8000000</v>
      </c>
      <c r="H81" s="3">
        <v>437939986</v>
      </c>
      <c r="I81" s="3">
        <v>0</v>
      </c>
      <c r="J81" s="3">
        <v>0</v>
      </c>
      <c r="K81" s="3">
        <v>0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72</v>
      </c>
      <c r="B84" s="3">
        <v>0</v>
      </c>
      <c r="C84" s="3">
        <v>0</v>
      </c>
      <c r="D84" s="3">
        <v>23816044</v>
      </c>
      <c r="E84" s="3">
        <v>-8000000</v>
      </c>
      <c r="F84" s="3">
        <v>-8000000</v>
      </c>
      <c r="G84" s="3">
        <v>-8000000</v>
      </c>
      <c r="H84" s="3">
        <v>462414818</v>
      </c>
      <c r="I84" s="3">
        <v>0</v>
      </c>
      <c r="J84" s="3">
        <v>0</v>
      </c>
      <c r="K84" s="3">
        <v>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7320622</v>
      </c>
      <c r="C7" s="6">
        <v>8371687</v>
      </c>
      <c r="D7" s="23">
        <v>14788210</v>
      </c>
      <c r="E7" s="24">
        <v>2850000</v>
      </c>
      <c r="F7" s="6">
        <v>2850000</v>
      </c>
      <c r="G7" s="25">
        <v>2850000</v>
      </c>
      <c r="H7" s="26">
        <v>8925917</v>
      </c>
      <c r="I7" s="24">
        <v>2850000</v>
      </c>
      <c r="J7" s="6">
        <v>2800000</v>
      </c>
      <c r="K7" s="25">
        <v>2800000</v>
      </c>
    </row>
    <row r="8" spans="1:11" ht="13.5">
      <c r="A8" s="22" t="s">
        <v>20</v>
      </c>
      <c r="B8" s="6">
        <v>31906000</v>
      </c>
      <c r="C8" s="6">
        <v>35741969</v>
      </c>
      <c r="D8" s="23">
        <v>37577770</v>
      </c>
      <c r="E8" s="24">
        <v>43097000</v>
      </c>
      <c r="F8" s="6">
        <v>50069000</v>
      </c>
      <c r="G8" s="25">
        <v>50069000</v>
      </c>
      <c r="H8" s="26">
        <v>49154916</v>
      </c>
      <c r="I8" s="24">
        <v>144655000</v>
      </c>
      <c r="J8" s="6">
        <v>143777000</v>
      </c>
      <c r="K8" s="25">
        <v>145990000</v>
      </c>
    </row>
    <row r="9" spans="1:11" ht="13.5">
      <c r="A9" s="22" t="s">
        <v>21</v>
      </c>
      <c r="B9" s="6">
        <v>86338088</v>
      </c>
      <c r="C9" s="6">
        <v>88613725</v>
      </c>
      <c r="D9" s="23">
        <v>92798331</v>
      </c>
      <c r="E9" s="24">
        <v>92913000</v>
      </c>
      <c r="F9" s="6">
        <v>92913000</v>
      </c>
      <c r="G9" s="25">
        <v>92913000</v>
      </c>
      <c r="H9" s="26">
        <v>93076491</v>
      </c>
      <c r="I9" s="24">
        <v>450000</v>
      </c>
      <c r="J9" s="6">
        <v>262000</v>
      </c>
      <c r="K9" s="25">
        <v>271000</v>
      </c>
    </row>
    <row r="10" spans="1:11" ht="25.5">
      <c r="A10" s="27" t="s">
        <v>97</v>
      </c>
      <c r="B10" s="28">
        <f>SUM(B5:B9)</f>
        <v>125564710</v>
      </c>
      <c r="C10" s="29">
        <f aca="true" t="shared" si="0" ref="C10:K10">SUM(C5:C9)</f>
        <v>132727381</v>
      </c>
      <c r="D10" s="30">
        <f t="shared" si="0"/>
        <v>145164311</v>
      </c>
      <c r="E10" s="28">
        <f t="shared" si="0"/>
        <v>138860000</v>
      </c>
      <c r="F10" s="29">
        <f t="shared" si="0"/>
        <v>145832000</v>
      </c>
      <c r="G10" s="31">
        <f t="shared" si="0"/>
        <v>145832000</v>
      </c>
      <c r="H10" s="32">
        <f t="shared" si="0"/>
        <v>151157324</v>
      </c>
      <c r="I10" s="28">
        <f t="shared" si="0"/>
        <v>147955000</v>
      </c>
      <c r="J10" s="29">
        <f t="shared" si="0"/>
        <v>146839000</v>
      </c>
      <c r="K10" s="31">
        <f t="shared" si="0"/>
        <v>149061000</v>
      </c>
    </row>
    <row r="11" spans="1:11" ht="13.5">
      <c r="A11" s="22" t="s">
        <v>22</v>
      </c>
      <c r="B11" s="6">
        <v>69505936</v>
      </c>
      <c r="C11" s="6">
        <v>72507346</v>
      </c>
      <c r="D11" s="23">
        <v>83625606</v>
      </c>
      <c r="E11" s="24">
        <v>101331862</v>
      </c>
      <c r="F11" s="6">
        <v>101331862</v>
      </c>
      <c r="G11" s="25">
        <v>101331862</v>
      </c>
      <c r="H11" s="26">
        <v>91772772</v>
      </c>
      <c r="I11" s="24">
        <v>104665349</v>
      </c>
      <c r="J11" s="6">
        <v>108184986</v>
      </c>
      <c r="K11" s="25">
        <v>109210618</v>
      </c>
    </row>
    <row r="12" spans="1:11" ht="13.5">
      <c r="A12" s="22" t="s">
        <v>23</v>
      </c>
      <c r="B12" s="6">
        <v>8803578</v>
      </c>
      <c r="C12" s="6">
        <v>8965846</v>
      </c>
      <c r="D12" s="23">
        <v>9291307</v>
      </c>
      <c r="E12" s="24">
        <v>9471502</v>
      </c>
      <c r="F12" s="6">
        <v>9471502</v>
      </c>
      <c r="G12" s="25">
        <v>9471502</v>
      </c>
      <c r="H12" s="26">
        <v>9334529</v>
      </c>
      <c r="I12" s="24">
        <v>9770941</v>
      </c>
      <c r="J12" s="6">
        <v>10267308</v>
      </c>
      <c r="K12" s="25">
        <v>10575324</v>
      </c>
    </row>
    <row r="13" spans="1:11" ht="13.5">
      <c r="A13" s="22" t="s">
        <v>98</v>
      </c>
      <c r="B13" s="6">
        <v>2301085</v>
      </c>
      <c r="C13" s="6">
        <v>4015044</v>
      </c>
      <c r="D13" s="23">
        <v>3861524</v>
      </c>
      <c r="E13" s="24">
        <v>5679964</v>
      </c>
      <c r="F13" s="6">
        <v>5679964</v>
      </c>
      <c r="G13" s="25">
        <v>5679964</v>
      </c>
      <c r="H13" s="26">
        <v>2590891</v>
      </c>
      <c r="I13" s="24">
        <v>5679964</v>
      </c>
      <c r="J13" s="6">
        <v>5871349</v>
      </c>
      <c r="K13" s="25">
        <v>6000908</v>
      </c>
    </row>
    <row r="14" spans="1:11" ht="13.5">
      <c r="A14" s="22" t="s">
        <v>24</v>
      </c>
      <c r="B14" s="6">
        <v>1025636</v>
      </c>
      <c r="C14" s="6">
        <v>766745</v>
      </c>
      <c r="D14" s="23">
        <v>485646</v>
      </c>
      <c r="E14" s="24">
        <v>635510</v>
      </c>
      <c r="F14" s="6">
        <v>280510</v>
      </c>
      <c r="G14" s="25">
        <v>280510</v>
      </c>
      <c r="H14" s="26">
        <v>156207</v>
      </c>
      <c r="I14" s="24">
        <v>0</v>
      </c>
      <c r="J14" s="6">
        <v>0</v>
      </c>
      <c r="K14" s="25">
        <v>0</v>
      </c>
    </row>
    <row r="15" spans="1:11" ht="13.5">
      <c r="A15" s="22" t="s">
        <v>99</v>
      </c>
      <c r="B15" s="6">
        <v>128534</v>
      </c>
      <c r="C15" s="6">
        <v>1080830</v>
      </c>
      <c r="D15" s="23">
        <v>1300969</v>
      </c>
      <c r="E15" s="24">
        <v>1617209</v>
      </c>
      <c r="F15" s="6">
        <v>3018026</v>
      </c>
      <c r="G15" s="25">
        <v>3018026</v>
      </c>
      <c r="H15" s="26">
        <v>1487619</v>
      </c>
      <c r="I15" s="24">
        <v>1574264</v>
      </c>
      <c r="J15" s="6">
        <v>1628687</v>
      </c>
      <c r="K15" s="25">
        <v>1677546</v>
      </c>
    </row>
    <row r="16" spans="1:11" ht="13.5">
      <c r="A16" s="22" t="s">
        <v>20</v>
      </c>
      <c r="B16" s="6">
        <v>6529819</v>
      </c>
      <c r="C16" s="6">
        <v>15361559</v>
      </c>
      <c r="D16" s="23">
        <v>25346590</v>
      </c>
      <c r="E16" s="24">
        <v>25880103</v>
      </c>
      <c r="F16" s="6">
        <v>33216320</v>
      </c>
      <c r="G16" s="25">
        <v>33216320</v>
      </c>
      <c r="H16" s="26">
        <v>31780006</v>
      </c>
      <c r="I16" s="24">
        <v>22887405</v>
      </c>
      <c r="J16" s="6">
        <v>8964423</v>
      </c>
      <c r="K16" s="25">
        <v>9042026</v>
      </c>
    </row>
    <row r="17" spans="1:11" ht="13.5">
      <c r="A17" s="22" t="s">
        <v>25</v>
      </c>
      <c r="B17" s="6">
        <v>27503320</v>
      </c>
      <c r="C17" s="6">
        <v>24428114</v>
      </c>
      <c r="D17" s="23">
        <v>25962831</v>
      </c>
      <c r="E17" s="24">
        <v>32104343</v>
      </c>
      <c r="F17" s="6">
        <v>37882482</v>
      </c>
      <c r="G17" s="25">
        <v>37882482</v>
      </c>
      <c r="H17" s="26">
        <v>24630353</v>
      </c>
      <c r="I17" s="24">
        <v>36673381</v>
      </c>
      <c r="J17" s="6">
        <v>33334076</v>
      </c>
      <c r="K17" s="25">
        <v>34239245</v>
      </c>
    </row>
    <row r="18" spans="1:11" ht="13.5">
      <c r="A18" s="33" t="s">
        <v>26</v>
      </c>
      <c r="B18" s="34">
        <f>SUM(B11:B17)</f>
        <v>115797908</v>
      </c>
      <c r="C18" s="35">
        <f aca="true" t="shared" si="1" ref="C18:K18">SUM(C11:C17)</f>
        <v>127125484</v>
      </c>
      <c r="D18" s="36">
        <f t="shared" si="1"/>
        <v>149874473</v>
      </c>
      <c r="E18" s="34">
        <f t="shared" si="1"/>
        <v>176720493</v>
      </c>
      <c r="F18" s="35">
        <f t="shared" si="1"/>
        <v>190880666</v>
      </c>
      <c r="G18" s="37">
        <f t="shared" si="1"/>
        <v>190880666</v>
      </c>
      <c r="H18" s="38">
        <f t="shared" si="1"/>
        <v>161752377</v>
      </c>
      <c r="I18" s="34">
        <f t="shared" si="1"/>
        <v>181251304</v>
      </c>
      <c r="J18" s="35">
        <f t="shared" si="1"/>
        <v>168250829</v>
      </c>
      <c r="K18" s="37">
        <f t="shared" si="1"/>
        <v>170745667</v>
      </c>
    </row>
    <row r="19" spans="1:11" ht="13.5">
      <c r="A19" s="33" t="s">
        <v>27</v>
      </c>
      <c r="B19" s="39">
        <f>+B10-B18</f>
        <v>9766802</v>
      </c>
      <c r="C19" s="40">
        <f aca="true" t="shared" si="2" ref="C19:K19">+C10-C18</f>
        <v>5601897</v>
      </c>
      <c r="D19" s="41">
        <f t="shared" si="2"/>
        <v>-4710162</v>
      </c>
      <c r="E19" s="39">
        <f t="shared" si="2"/>
        <v>-37860493</v>
      </c>
      <c r="F19" s="40">
        <f t="shared" si="2"/>
        <v>-45048666</v>
      </c>
      <c r="G19" s="42">
        <f t="shared" si="2"/>
        <v>-45048666</v>
      </c>
      <c r="H19" s="43">
        <f t="shared" si="2"/>
        <v>-10595053</v>
      </c>
      <c r="I19" s="39">
        <f t="shared" si="2"/>
        <v>-33296304</v>
      </c>
      <c r="J19" s="40">
        <f t="shared" si="2"/>
        <v>-21411829</v>
      </c>
      <c r="K19" s="42">
        <f t="shared" si="2"/>
        <v>-21684667</v>
      </c>
    </row>
    <row r="20" spans="1:11" ht="25.5">
      <c r="A20" s="44" t="s">
        <v>28</v>
      </c>
      <c r="B20" s="45">
        <v>3242810</v>
      </c>
      <c r="C20" s="46">
        <v>6900098</v>
      </c>
      <c r="D20" s="47">
        <v>16702729</v>
      </c>
      <c r="E20" s="45">
        <v>10050000</v>
      </c>
      <c r="F20" s="46">
        <v>17238173</v>
      </c>
      <c r="G20" s="48">
        <v>17238173</v>
      </c>
      <c r="H20" s="49">
        <v>7098408</v>
      </c>
      <c r="I20" s="45">
        <v>2332000</v>
      </c>
      <c r="J20" s="46">
        <v>2447000</v>
      </c>
      <c r="K20" s="48">
        <v>2450000</v>
      </c>
    </row>
    <row r="21" spans="1:11" ht="63.75">
      <c r="A21" s="50" t="s">
        <v>100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101</v>
      </c>
      <c r="B22" s="57">
        <f>SUM(B19:B21)</f>
        <v>13009612</v>
      </c>
      <c r="C22" s="58">
        <f aca="true" t="shared" si="3" ref="C22:K22">SUM(C19:C21)</f>
        <v>12501995</v>
      </c>
      <c r="D22" s="59">
        <f t="shared" si="3"/>
        <v>11992567</v>
      </c>
      <c r="E22" s="57">
        <f t="shared" si="3"/>
        <v>-27810493</v>
      </c>
      <c r="F22" s="58">
        <f t="shared" si="3"/>
        <v>-27810493</v>
      </c>
      <c r="G22" s="60">
        <f t="shared" si="3"/>
        <v>-27810493</v>
      </c>
      <c r="H22" s="61">
        <f t="shared" si="3"/>
        <v>-3496645</v>
      </c>
      <c r="I22" s="57">
        <f t="shared" si="3"/>
        <v>-30964304</v>
      </c>
      <c r="J22" s="58">
        <f t="shared" si="3"/>
        <v>-18964829</v>
      </c>
      <c r="K22" s="60">
        <f t="shared" si="3"/>
        <v>-19234667</v>
      </c>
    </row>
    <row r="23" spans="1:11" ht="13.5">
      <c r="A23" s="50" t="s">
        <v>29</v>
      </c>
      <c r="B23" s="6">
        <v>13009621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26019233</v>
      </c>
      <c r="C24" s="40">
        <f aca="true" t="shared" si="4" ref="C24:K24">SUM(C22:C23)</f>
        <v>12501995</v>
      </c>
      <c r="D24" s="41">
        <f t="shared" si="4"/>
        <v>11992567</v>
      </c>
      <c r="E24" s="39">
        <f t="shared" si="4"/>
        <v>-27810493</v>
      </c>
      <c r="F24" s="40">
        <f t="shared" si="4"/>
        <v>-27810493</v>
      </c>
      <c r="G24" s="42">
        <f t="shared" si="4"/>
        <v>-27810493</v>
      </c>
      <c r="H24" s="43">
        <f t="shared" si="4"/>
        <v>-3496645</v>
      </c>
      <c r="I24" s="39">
        <f t="shared" si="4"/>
        <v>-30964304</v>
      </c>
      <c r="J24" s="40">
        <f t="shared" si="4"/>
        <v>-18964829</v>
      </c>
      <c r="K24" s="42">
        <f t="shared" si="4"/>
        <v>-19234667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3554924</v>
      </c>
      <c r="C27" s="7">
        <v>2860264</v>
      </c>
      <c r="D27" s="69">
        <v>868823</v>
      </c>
      <c r="E27" s="70">
        <v>13550000</v>
      </c>
      <c r="F27" s="7">
        <v>14238700</v>
      </c>
      <c r="G27" s="71">
        <v>14238700</v>
      </c>
      <c r="H27" s="72">
        <v>1997360</v>
      </c>
      <c r="I27" s="70">
        <v>13150000</v>
      </c>
      <c r="J27" s="7">
        <v>1750000</v>
      </c>
      <c r="K27" s="71">
        <v>7400000</v>
      </c>
    </row>
    <row r="28" spans="1:11" ht="13.5">
      <c r="A28" s="73" t="s">
        <v>33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3573575</v>
      </c>
      <c r="C31" s="6">
        <v>2596776</v>
      </c>
      <c r="D31" s="23">
        <v>868823</v>
      </c>
      <c r="E31" s="24">
        <v>13550000</v>
      </c>
      <c r="F31" s="6">
        <v>14238700</v>
      </c>
      <c r="G31" s="25">
        <v>14238700</v>
      </c>
      <c r="H31" s="26">
        <v>0</v>
      </c>
      <c r="I31" s="24">
        <v>13150000</v>
      </c>
      <c r="J31" s="6">
        <v>1750000</v>
      </c>
      <c r="K31" s="25">
        <v>7400000</v>
      </c>
    </row>
    <row r="32" spans="1:11" ht="13.5">
      <c r="A32" s="33" t="s">
        <v>36</v>
      </c>
      <c r="B32" s="7">
        <f>SUM(B28:B31)</f>
        <v>3573575</v>
      </c>
      <c r="C32" s="7">
        <f aca="true" t="shared" si="5" ref="C32:K32">SUM(C28:C31)</f>
        <v>2596776</v>
      </c>
      <c r="D32" s="69">
        <f t="shared" si="5"/>
        <v>868823</v>
      </c>
      <c r="E32" s="70">
        <f t="shared" si="5"/>
        <v>13550000</v>
      </c>
      <c r="F32" s="7">
        <f t="shared" si="5"/>
        <v>14238700</v>
      </c>
      <c r="G32" s="71">
        <f t="shared" si="5"/>
        <v>14238700</v>
      </c>
      <c r="H32" s="72">
        <f t="shared" si="5"/>
        <v>0</v>
      </c>
      <c r="I32" s="70">
        <f t="shared" si="5"/>
        <v>13150000</v>
      </c>
      <c r="J32" s="7">
        <f t="shared" si="5"/>
        <v>1750000</v>
      </c>
      <c r="K32" s="71">
        <f t="shared" si="5"/>
        <v>7400000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14921692</v>
      </c>
      <c r="C35" s="6">
        <v>31065958</v>
      </c>
      <c r="D35" s="23">
        <v>6283782</v>
      </c>
      <c r="E35" s="24">
        <v>112966073</v>
      </c>
      <c r="F35" s="6">
        <v>112277373</v>
      </c>
      <c r="G35" s="25">
        <v>112277373</v>
      </c>
      <c r="H35" s="26">
        <v>-7493737</v>
      </c>
      <c r="I35" s="24">
        <v>113282597</v>
      </c>
      <c r="J35" s="6">
        <v>116012432</v>
      </c>
      <c r="K35" s="25">
        <v>97908361</v>
      </c>
    </row>
    <row r="36" spans="1:11" ht="13.5">
      <c r="A36" s="22" t="s">
        <v>39</v>
      </c>
      <c r="B36" s="6">
        <v>1508491</v>
      </c>
      <c r="C36" s="6">
        <v>-1751762</v>
      </c>
      <c r="D36" s="23">
        <v>-4595823</v>
      </c>
      <c r="E36" s="24">
        <v>66778739</v>
      </c>
      <c r="F36" s="6">
        <v>67467439</v>
      </c>
      <c r="G36" s="25">
        <v>67467439</v>
      </c>
      <c r="H36" s="26">
        <v>-657729</v>
      </c>
      <c r="I36" s="24">
        <v>63113494</v>
      </c>
      <c r="J36" s="6">
        <v>49382324</v>
      </c>
      <c r="K36" s="25">
        <v>51169137</v>
      </c>
    </row>
    <row r="37" spans="1:11" ht="13.5">
      <c r="A37" s="22" t="s">
        <v>40</v>
      </c>
      <c r="B37" s="6">
        <v>3943446</v>
      </c>
      <c r="C37" s="6">
        <v>17210157</v>
      </c>
      <c r="D37" s="23">
        <v>-5220811</v>
      </c>
      <c r="E37" s="24">
        <v>43815000</v>
      </c>
      <c r="F37" s="6">
        <v>43815000</v>
      </c>
      <c r="G37" s="25">
        <v>43815000</v>
      </c>
      <c r="H37" s="26">
        <v>119121</v>
      </c>
      <c r="I37" s="24">
        <v>32092630</v>
      </c>
      <c r="J37" s="6">
        <v>27711793</v>
      </c>
      <c r="K37" s="25">
        <v>25376128</v>
      </c>
    </row>
    <row r="38" spans="1:11" ht="13.5">
      <c r="A38" s="22" t="s">
        <v>41</v>
      </c>
      <c r="B38" s="6">
        <v>-2023765</v>
      </c>
      <c r="C38" s="6">
        <v>-292211</v>
      </c>
      <c r="D38" s="23">
        <v>-2794647</v>
      </c>
      <c r="E38" s="24">
        <v>23418095</v>
      </c>
      <c r="F38" s="6">
        <v>23418095</v>
      </c>
      <c r="G38" s="25">
        <v>23418095</v>
      </c>
      <c r="H38" s="26">
        <v>-4001447</v>
      </c>
      <c r="I38" s="24">
        <v>18421413</v>
      </c>
      <c r="J38" s="6">
        <v>15883564</v>
      </c>
      <c r="K38" s="25">
        <v>14346995</v>
      </c>
    </row>
    <row r="39" spans="1:11" ht="13.5">
      <c r="A39" s="22" t="s">
        <v>42</v>
      </c>
      <c r="B39" s="6">
        <v>14510501</v>
      </c>
      <c r="C39" s="6">
        <v>12276057</v>
      </c>
      <c r="D39" s="23">
        <v>-2289154</v>
      </c>
      <c r="E39" s="24">
        <v>112511717</v>
      </c>
      <c r="F39" s="6">
        <v>112511717</v>
      </c>
      <c r="G39" s="25">
        <v>112511717</v>
      </c>
      <c r="H39" s="26">
        <v>-772516</v>
      </c>
      <c r="I39" s="24">
        <v>129897344</v>
      </c>
      <c r="J39" s="6">
        <v>121799399</v>
      </c>
      <c r="K39" s="25">
        <v>109354375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-53448</v>
      </c>
      <c r="D42" s="23">
        <v>0</v>
      </c>
      <c r="E42" s="24">
        <v>145864753</v>
      </c>
      <c r="F42" s="6">
        <v>160024926</v>
      </c>
      <c r="G42" s="25">
        <v>160024926</v>
      </c>
      <c r="H42" s="26">
        <v>85464023</v>
      </c>
      <c r="I42" s="24">
        <v>-10572069</v>
      </c>
      <c r="J42" s="6">
        <v>-10701769</v>
      </c>
      <c r="K42" s="25">
        <v>-10605437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-13550000</v>
      </c>
      <c r="F43" s="6">
        <v>-14238700</v>
      </c>
      <c r="G43" s="25">
        <v>-14238700</v>
      </c>
      <c r="H43" s="26">
        <v>576724</v>
      </c>
      <c r="I43" s="24">
        <v>-13150000</v>
      </c>
      <c r="J43" s="6">
        <v>-1750000</v>
      </c>
      <c r="K43" s="25">
        <v>-7400000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0</v>
      </c>
      <c r="C45" s="7">
        <v>-53448</v>
      </c>
      <c r="D45" s="69">
        <v>0</v>
      </c>
      <c r="E45" s="70">
        <v>265899282</v>
      </c>
      <c r="F45" s="7">
        <v>279370755</v>
      </c>
      <c r="G45" s="71">
        <v>279370755</v>
      </c>
      <c r="H45" s="72">
        <v>86040747</v>
      </c>
      <c r="I45" s="70">
        <v>110809515</v>
      </c>
      <c r="J45" s="7">
        <v>103545907</v>
      </c>
      <c r="K45" s="71">
        <v>86770666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14665872</v>
      </c>
      <c r="C48" s="6">
        <v>30732782</v>
      </c>
      <c r="D48" s="23">
        <v>5985983</v>
      </c>
      <c r="E48" s="24">
        <v>97708753</v>
      </c>
      <c r="F48" s="6">
        <v>97020053</v>
      </c>
      <c r="G48" s="25">
        <v>97020053</v>
      </c>
      <c r="H48" s="26">
        <v>-9349682</v>
      </c>
      <c r="I48" s="24">
        <v>97669915</v>
      </c>
      <c r="J48" s="6">
        <v>102558097</v>
      </c>
      <c r="K48" s="25">
        <v>85739632</v>
      </c>
    </row>
    <row r="49" spans="1:11" ht="13.5">
      <c r="A49" s="22" t="s">
        <v>50</v>
      </c>
      <c r="B49" s="6">
        <f>+B75</f>
        <v>-818644</v>
      </c>
      <c r="C49" s="6">
        <f aca="true" t="shared" si="6" ref="C49:K49">+C75</f>
        <v>34334731</v>
      </c>
      <c r="D49" s="23">
        <f t="shared" si="6"/>
        <v>-16581420</v>
      </c>
      <c r="E49" s="24">
        <f t="shared" si="6"/>
        <v>33270523</v>
      </c>
      <c r="F49" s="6">
        <f t="shared" si="6"/>
        <v>33270523</v>
      </c>
      <c r="G49" s="25">
        <f t="shared" si="6"/>
        <v>33270523</v>
      </c>
      <c r="H49" s="26">
        <f t="shared" si="6"/>
        <v>2165462.8677710304</v>
      </c>
      <c r="I49" s="24">
        <f t="shared" si="6"/>
        <v>1337344</v>
      </c>
      <c r="J49" s="6">
        <f t="shared" si="6"/>
        <v>1200993</v>
      </c>
      <c r="K49" s="25">
        <f t="shared" si="6"/>
        <v>1414011</v>
      </c>
    </row>
    <row r="50" spans="1:11" ht="13.5">
      <c r="A50" s="33" t="s">
        <v>51</v>
      </c>
      <c r="B50" s="7">
        <f>+B48-B49</f>
        <v>15484516</v>
      </c>
      <c r="C50" s="7">
        <f aca="true" t="shared" si="7" ref="C50:K50">+C48-C49</f>
        <v>-3601949</v>
      </c>
      <c r="D50" s="69">
        <f t="shared" si="7"/>
        <v>22567403</v>
      </c>
      <c r="E50" s="70">
        <f t="shared" si="7"/>
        <v>64438230</v>
      </c>
      <c r="F50" s="7">
        <f t="shared" si="7"/>
        <v>63749530</v>
      </c>
      <c r="G50" s="71">
        <f t="shared" si="7"/>
        <v>63749530</v>
      </c>
      <c r="H50" s="72">
        <f t="shared" si="7"/>
        <v>-11515144.86777103</v>
      </c>
      <c r="I50" s="70">
        <f t="shared" si="7"/>
        <v>96332571</v>
      </c>
      <c r="J50" s="7">
        <f t="shared" si="7"/>
        <v>101357104</v>
      </c>
      <c r="K50" s="71">
        <f t="shared" si="7"/>
        <v>84325621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923567</v>
      </c>
      <c r="C53" s="6">
        <v>-2497682</v>
      </c>
      <c r="D53" s="23">
        <v>-4595823</v>
      </c>
      <c r="E53" s="24">
        <v>66375462</v>
      </c>
      <c r="F53" s="6">
        <v>67064162</v>
      </c>
      <c r="G53" s="25">
        <v>67064162</v>
      </c>
      <c r="H53" s="26">
        <v>-657729</v>
      </c>
      <c r="I53" s="24">
        <v>63113394</v>
      </c>
      <c r="J53" s="6">
        <v>49382238</v>
      </c>
      <c r="K53" s="25">
        <v>51169059</v>
      </c>
    </row>
    <row r="54" spans="1:11" ht="13.5">
      <c r="A54" s="22" t="s">
        <v>54</v>
      </c>
      <c r="B54" s="6">
        <v>0</v>
      </c>
      <c r="C54" s="6">
        <v>4015044</v>
      </c>
      <c r="D54" s="23">
        <v>3856524</v>
      </c>
      <c r="E54" s="24">
        <v>5679964</v>
      </c>
      <c r="F54" s="6">
        <v>5679964</v>
      </c>
      <c r="G54" s="25">
        <v>5679964</v>
      </c>
      <c r="H54" s="26">
        <v>2590891</v>
      </c>
      <c r="I54" s="24">
        <v>5679964</v>
      </c>
      <c r="J54" s="6">
        <v>5871349</v>
      </c>
      <c r="K54" s="25">
        <v>6000908</v>
      </c>
    </row>
    <row r="55" spans="1:11" ht="13.5">
      <c r="A55" s="22" t="s">
        <v>55</v>
      </c>
      <c r="B55" s="6">
        <v>0</v>
      </c>
      <c r="C55" s="6">
        <v>1568572</v>
      </c>
      <c r="D55" s="23">
        <v>0</v>
      </c>
      <c r="E55" s="24">
        <v>1600000</v>
      </c>
      <c r="F55" s="6">
        <v>1600000</v>
      </c>
      <c r="G55" s="25">
        <v>1600000</v>
      </c>
      <c r="H55" s="26">
        <v>234860</v>
      </c>
      <c r="I55" s="24">
        <v>5000000</v>
      </c>
      <c r="J55" s="6">
        <v>0</v>
      </c>
      <c r="K55" s="25">
        <v>0</v>
      </c>
    </row>
    <row r="56" spans="1:11" ht="13.5">
      <c r="A56" s="22" t="s">
        <v>56</v>
      </c>
      <c r="B56" s="6">
        <v>2277564</v>
      </c>
      <c r="C56" s="6">
        <v>2351049</v>
      </c>
      <c r="D56" s="23">
        <v>2441888</v>
      </c>
      <c r="E56" s="24">
        <v>2876640</v>
      </c>
      <c r="F56" s="6">
        <v>2835640</v>
      </c>
      <c r="G56" s="25">
        <v>2835640</v>
      </c>
      <c r="H56" s="26">
        <v>1532089</v>
      </c>
      <c r="I56" s="24">
        <v>3397640</v>
      </c>
      <c r="J56" s="6">
        <v>3538911</v>
      </c>
      <c r="K56" s="25">
        <v>3574667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103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1</v>
      </c>
      <c r="F70" s="5">
        <f t="shared" si="8"/>
        <v>1</v>
      </c>
      <c r="G70" s="5">
        <f t="shared" si="8"/>
        <v>1</v>
      </c>
      <c r="H70" s="5">
        <f t="shared" si="8"/>
        <v>0.6023654430648372</v>
      </c>
      <c r="I70" s="5">
        <f t="shared" si="8"/>
        <v>1</v>
      </c>
      <c r="J70" s="5">
        <f t="shared" si="8"/>
        <v>1</v>
      </c>
      <c r="K70" s="5">
        <f t="shared" si="8"/>
        <v>1</v>
      </c>
    </row>
    <row r="71" spans="1:11" ht="12.75" hidden="1">
      <c r="A71" s="1" t="s">
        <v>104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92713000</v>
      </c>
      <c r="F71" s="2">
        <f t="shared" si="9"/>
        <v>92713000</v>
      </c>
      <c r="G71" s="2">
        <f t="shared" si="9"/>
        <v>92713000</v>
      </c>
      <c r="H71" s="2">
        <f t="shared" si="9"/>
        <v>55850030</v>
      </c>
      <c r="I71" s="2">
        <f t="shared" si="9"/>
        <v>250000</v>
      </c>
      <c r="J71" s="2">
        <f t="shared" si="9"/>
        <v>97000</v>
      </c>
      <c r="K71" s="2">
        <f t="shared" si="9"/>
        <v>106000</v>
      </c>
    </row>
    <row r="72" spans="1:11" ht="12.75" hidden="1">
      <c r="A72" s="1" t="s">
        <v>105</v>
      </c>
      <c r="B72" s="2">
        <f>+B77</f>
        <v>85582246</v>
      </c>
      <c r="C72" s="2">
        <f aca="true" t="shared" si="10" ref="C72:K72">+C77</f>
        <v>87899916</v>
      </c>
      <c r="D72" s="2">
        <f t="shared" si="10"/>
        <v>92253428</v>
      </c>
      <c r="E72" s="2">
        <f t="shared" si="10"/>
        <v>92713000</v>
      </c>
      <c r="F72" s="2">
        <f t="shared" si="10"/>
        <v>92713000</v>
      </c>
      <c r="G72" s="2">
        <f t="shared" si="10"/>
        <v>92713000</v>
      </c>
      <c r="H72" s="2">
        <f t="shared" si="10"/>
        <v>92717852</v>
      </c>
      <c r="I72" s="2">
        <f t="shared" si="10"/>
        <v>250000</v>
      </c>
      <c r="J72" s="2">
        <f t="shared" si="10"/>
        <v>97000</v>
      </c>
      <c r="K72" s="2">
        <f t="shared" si="10"/>
        <v>106000</v>
      </c>
    </row>
    <row r="73" spans="1:11" ht="12.75" hidden="1">
      <c r="A73" s="1" t="s">
        <v>106</v>
      </c>
      <c r="B73" s="2">
        <f>+B74</f>
        <v>-2440582.499999999</v>
      </c>
      <c r="C73" s="2">
        <f aca="true" t="shared" si="11" ref="C73:K73">+(C78+C80+C81+C82)-(B78+B80+B81+B82)</f>
        <v>77356</v>
      </c>
      <c r="D73" s="2">
        <f t="shared" si="11"/>
        <v>-35377</v>
      </c>
      <c r="E73" s="2">
        <f t="shared" si="11"/>
        <v>14959521</v>
      </c>
      <c r="F73" s="2">
        <f>+(F78+F80+F81+F82)-(D78+D80+D81+D82)</f>
        <v>14959521</v>
      </c>
      <c r="G73" s="2">
        <f>+(G78+G80+G81+G82)-(D78+D80+D81+D82)</f>
        <v>14959521</v>
      </c>
      <c r="H73" s="2">
        <f>+(H78+H80+H81+H82)-(D78+D80+D81+D82)</f>
        <v>1558146</v>
      </c>
      <c r="I73" s="2">
        <f>+(I78+I80+I81+I82)-(E78+E80+E81+E82)</f>
        <v>355362</v>
      </c>
      <c r="J73" s="2">
        <f t="shared" si="11"/>
        <v>-2158347</v>
      </c>
      <c r="K73" s="2">
        <f t="shared" si="11"/>
        <v>-1285606</v>
      </c>
    </row>
    <row r="74" spans="1:11" ht="12.75" hidden="1">
      <c r="A74" s="1" t="s">
        <v>107</v>
      </c>
      <c r="B74" s="2">
        <f>+TREND(C74:E74)</f>
        <v>-2440582.499999999</v>
      </c>
      <c r="C74" s="2">
        <f>+C73</f>
        <v>77356</v>
      </c>
      <c r="D74" s="2">
        <f aca="true" t="shared" si="12" ref="D74:K74">+D73</f>
        <v>-35377</v>
      </c>
      <c r="E74" s="2">
        <f t="shared" si="12"/>
        <v>14959521</v>
      </c>
      <c r="F74" s="2">
        <f t="shared" si="12"/>
        <v>14959521</v>
      </c>
      <c r="G74" s="2">
        <f t="shared" si="12"/>
        <v>14959521</v>
      </c>
      <c r="H74" s="2">
        <f t="shared" si="12"/>
        <v>1558146</v>
      </c>
      <c r="I74" s="2">
        <f t="shared" si="12"/>
        <v>355362</v>
      </c>
      <c r="J74" s="2">
        <f t="shared" si="12"/>
        <v>-2158347</v>
      </c>
      <c r="K74" s="2">
        <f t="shared" si="12"/>
        <v>-1285606</v>
      </c>
    </row>
    <row r="75" spans="1:11" ht="12.75" hidden="1">
      <c r="A75" s="1" t="s">
        <v>108</v>
      </c>
      <c r="B75" s="2">
        <f>+B84-(((B80+B81+B78)*B70)-B79)</f>
        <v>-818644</v>
      </c>
      <c r="C75" s="2">
        <f aca="true" t="shared" si="13" ref="C75:K75">+C84-(((C80+C81+C78)*C70)-C79)</f>
        <v>34334731</v>
      </c>
      <c r="D75" s="2">
        <f t="shared" si="13"/>
        <v>-16581420</v>
      </c>
      <c r="E75" s="2">
        <f t="shared" si="13"/>
        <v>33270523</v>
      </c>
      <c r="F75" s="2">
        <f t="shared" si="13"/>
        <v>33270523</v>
      </c>
      <c r="G75" s="2">
        <f t="shared" si="13"/>
        <v>33270523</v>
      </c>
      <c r="H75" s="2">
        <f t="shared" si="13"/>
        <v>2165462.8677710304</v>
      </c>
      <c r="I75" s="2">
        <f t="shared" si="13"/>
        <v>1337344</v>
      </c>
      <c r="J75" s="2">
        <f t="shared" si="13"/>
        <v>1200993</v>
      </c>
      <c r="K75" s="2">
        <f t="shared" si="13"/>
        <v>1414011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85582246</v>
      </c>
      <c r="C77" s="3">
        <v>87899916</v>
      </c>
      <c r="D77" s="3">
        <v>92253428</v>
      </c>
      <c r="E77" s="3">
        <v>92713000</v>
      </c>
      <c r="F77" s="3">
        <v>92713000</v>
      </c>
      <c r="G77" s="3">
        <v>92713000</v>
      </c>
      <c r="H77" s="3">
        <v>92717852</v>
      </c>
      <c r="I77" s="3">
        <v>250000</v>
      </c>
      <c r="J77" s="3">
        <v>97000</v>
      </c>
      <c r="K77" s="3">
        <v>106000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1806915</v>
      </c>
      <c r="C79" s="3">
        <v>17551169</v>
      </c>
      <c r="D79" s="3">
        <v>-7845450</v>
      </c>
      <c r="E79" s="3">
        <v>34988072</v>
      </c>
      <c r="F79" s="3">
        <v>34988072</v>
      </c>
      <c r="G79" s="3">
        <v>34988072</v>
      </c>
      <c r="H79" s="3">
        <v>-2108891</v>
      </c>
      <c r="I79" s="3">
        <v>20648063</v>
      </c>
      <c r="J79" s="3">
        <v>17843901</v>
      </c>
      <c r="K79" s="3">
        <v>16462851</v>
      </c>
    </row>
    <row r="80" spans="1:11" ht="12.75" hidden="1">
      <c r="A80" s="1" t="s">
        <v>68</v>
      </c>
      <c r="B80" s="3">
        <v>56879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56879</v>
      </c>
      <c r="J80" s="3">
        <v>49043</v>
      </c>
      <c r="K80" s="3">
        <v>44298</v>
      </c>
    </row>
    <row r="81" spans="1:11" ht="12.75" hidden="1">
      <c r="A81" s="1" t="s">
        <v>69</v>
      </c>
      <c r="B81" s="3">
        <v>198941</v>
      </c>
      <c r="C81" s="3">
        <v>333176</v>
      </c>
      <c r="D81" s="3">
        <v>297799</v>
      </c>
      <c r="E81" s="3">
        <v>15257320</v>
      </c>
      <c r="F81" s="3">
        <v>15257320</v>
      </c>
      <c r="G81" s="3">
        <v>15257320</v>
      </c>
      <c r="H81" s="3">
        <v>1855945</v>
      </c>
      <c r="I81" s="3">
        <v>15555803</v>
      </c>
      <c r="J81" s="3">
        <v>13405292</v>
      </c>
      <c r="K81" s="3">
        <v>12124431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92713000</v>
      </c>
      <c r="F83" s="3">
        <v>92713000</v>
      </c>
      <c r="G83" s="3">
        <v>92713000</v>
      </c>
      <c r="H83" s="3">
        <v>55850030</v>
      </c>
      <c r="I83" s="3">
        <v>250000</v>
      </c>
      <c r="J83" s="3">
        <v>97000</v>
      </c>
      <c r="K83" s="3">
        <v>106000</v>
      </c>
    </row>
    <row r="84" spans="1:11" ht="12.75" hidden="1">
      <c r="A84" s="1" t="s">
        <v>72</v>
      </c>
      <c r="B84" s="3">
        <v>-2625559</v>
      </c>
      <c r="C84" s="3">
        <v>16783562</v>
      </c>
      <c r="D84" s="3">
        <v>-8735970</v>
      </c>
      <c r="E84" s="3">
        <v>13539771</v>
      </c>
      <c r="F84" s="3">
        <v>13539771</v>
      </c>
      <c r="G84" s="3">
        <v>13539771</v>
      </c>
      <c r="H84" s="3">
        <v>5392311</v>
      </c>
      <c r="I84" s="3">
        <v>-3698037</v>
      </c>
      <c r="J84" s="3">
        <v>-3188573</v>
      </c>
      <c r="K84" s="3">
        <v>-2880111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64487621</v>
      </c>
      <c r="C5" s="6">
        <v>72202636</v>
      </c>
      <c r="D5" s="23">
        <v>64265315</v>
      </c>
      <c r="E5" s="24">
        <v>69710100</v>
      </c>
      <c r="F5" s="6">
        <v>67106412</v>
      </c>
      <c r="G5" s="25">
        <v>67106412</v>
      </c>
      <c r="H5" s="26">
        <v>66417656</v>
      </c>
      <c r="I5" s="24">
        <v>70461996</v>
      </c>
      <c r="J5" s="6">
        <v>73632792</v>
      </c>
      <c r="K5" s="25">
        <v>77682588</v>
      </c>
    </row>
    <row r="6" spans="1:11" ht="13.5">
      <c r="A6" s="22" t="s">
        <v>18</v>
      </c>
      <c r="B6" s="6">
        <v>191715768</v>
      </c>
      <c r="C6" s="6">
        <v>200977609</v>
      </c>
      <c r="D6" s="23">
        <v>203446637</v>
      </c>
      <c r="E6" s="24">
        <v>220195332</v>
      </c>
      <c r="F6" s="6">
        <v>221916648</v>
      </c>
      <c r="G6" s="25">
        <v>221916648</v>
      </c>
      <c r="H6" s="26">
        <v>228667837</v>
      </c>
      <c r="I6" s="24">
        <v>241013496</v>
      </c>
      <c r="J6" s="6">
        <v>251859108</v>
      </c>
      <c r="K6" s="25">
        <v>265711344</v>
      </c>
    </row>
    <row r="7" spans="1:11" ht="13.5">
      <c r="A7" s="22" t="s">
        <v>19</v>
      </c>
      <c r="B7" s="6">
        <v>2396348</v>
      </c>
      <c r="C7" s="6">
        <v>3582050</v>
      </c>
      <c r="D7" s="23">
        <v>4166869</v>
      </c>
      <c r="E7" s="24">
        <v>4824684</v>
      </c>
      <c r="F7" s="6">
        <v>1883744</v>
      </c>
      <c r="G7" s="25">
        <v>1883744</v>
      </c>
      <c r="H7" s="26">
        <v>8432006</v>
      </c>
      <c r="I7" s="24">
        <v>5025000</v>
      </c>
      <c r="J7" s="6">
        <v>5251128</v>
      </c>
      <c r="K7" s="25">
        <v>5539932</v>
      </c>
    </row>
    <row r="8" spans="1:11" ht="13.5">
      <c r="A8" s="22" t="s">
        <v>20</v>
      </c>
      <c r="B8" s="6">
        <v>163386008</v>
      </c>
      <c r="C8" s="6">
        <v>178183986</v>
      </c>
      <c r="D8" s="23">
        <v>197967117</v>
      </c>
      <c r="E8" s="24">
        <v>210246432</v>
      </c>
      <c r="F8" s="6">
        <v>243949482</v>
      </c>
      <c r="G8" s="25">
        <v>243949482</v>
      </c>
      <c r="H8" s="26">
        <v>243703205</v>
      </c>
      <c r="I8" s="24">
        <v>216707801</v>
      </c>
      <c r="J8" s="6">
        <v>226459644</v>
      </c>
      <c r="K8" s="25">
        <v>238914924</v>
      </c>
    </row>
    <row r="9" spans="1:11" ht="13.5">
      <c r="A9" s="22" t="s">
        <v>21</v>
      </c>
      <c r="B9" s="6">
        <v>29937529</v>
      </c>
      <c r="C9" s="6">
        <v>43660860</v>
      </c>
      <c r="D9" s="23">
        <v>22003432</v>
      </c>
      <c r="E9" s="24">
        <v>42894900</v>
      </c>
      <c r="F9" s="6">
        <v>31673876</v>
      </c>
      <c r="G9" s="25">
        <v>31673876</v>
      </c>
      <c r="H9" s="26">
        <v>34305300</v>
      </c>
      <c r="I9" s="24">
        <v>43191008</v>
      </c>
      <c r="J9" s="6">
        <v>45134604</v>
      </c>
      <c r="K9" s="25">
        <v>47617008</v>
      </c>
    </row>
    <row r="10" spans="1:11" ht="25.5">
      <c r="A10" s="27" t="s">
        <v>97</v>
      </c>
      <c r="B10" s="28">
        <f>SUM(B5:B9)</f>
        <v>451923274</v>
      </c>
      <c r="C10" s="29">
        <f aca="true" t="shared" si="0" ref="C10:K10">SUM(C5:C9)</f>
        <v>498607141</v>
      </c>
      <c r="D10" s="30">
        <f t="shared" si="0"/>
        <v>491849370</v>
      </c>
      <c r="E10" s="28">
        <f t="shared" si="0"/>
        <v>547871448</v>
      </c>
      <c r="F10" s="29">
        <f t="shared" si="0"/>
        <v>566530162</v>
      </c>
      <c r="G10" s="31">
        <f t="shared" si="0"/>
        <v>566530162</v>
      </c>
      <c r="H10" s="32">
        <f t="shared" si="0"/>
        <v>581526004</v>
      </c>
      <c r="I10" s="28">
        <f t="shared" si="0"/>
        <v>576399301</v>
      </c>
      <c r="J10" s="29">
        <f t="shared" si="0"/>
        <v>602337276</v>
      </c>
      <c r="K10" s="31">
        <f t="shared" si="0"/>
        <v>635465796</v>
      </c>
    </row>
    <row r="11" spans="1:11" ht="13.5">
      <c r="A11" s="22" t="s">
        <v>22</v>
      </c>
      <c r="B11" s="6">
        <v>156201782</v>
      </c>
      <c r="C11" s="6">
        <v>188560845</v>
      </c>
      <c r="D11" s="23">
        <v>195052293</v>
      </c>
      <c r="E11" s="24">
        <v>211286724</v>
      </c>
      <c r="F11" s="6">
        <v>207761024</v>
      </c>
      <c r="G11" s="25">
        <v>207761024</v>
      </c>
      <c r="H11" s="26">
        <v>207603761</v>
      </c>
      <c r="I11" s="24">
        <v>250302000</v>
      </c>
      <c r="J11" s="6">
        <v>261565560</v>
      </c>
      <c r="K11" s="25">
        <v>275951556</v>
      </c>
    </row>
    <row r="12" spans="1:11" ht="13.5">
      <c r="A12" s="22" t="s">
        <v>23</v>
      </c>
      <c r="B12" s="6">
        <v>12747829</v>
      </c>
      <c r="C12" s="6">
        <v>13350038</v>
      </c>
      <c r="D12" s="23">
        <v>13208568</v>
      </c>
      <c r="E12" s="24">
        <v>14154480</v>
      </c>
      <c r="F12" s="6">
        <v>13011480</v>
      </c>
      <c r="G12" s="25">
        <v>13011480</v>
      </c>
      <c r="H12" s="26">
        <v>13001536</v>
      </c>
      <c r="I12" s="24">
        <v>14355180</v>
      </c>
      <c r="J12" s="6">
        <v>15001164</v>
      </c>
      <c r="K12" s="25">
        <v>15826236</v>
      </c>
    </row>
    <row r="13" spans="1:11" ht="13.5">
      <c r="A13" s="22" t="s">
        <v>98</v>
      </c>
      <c r="B13" s="6">
        <v>176925654</v>
      </c>
      <c r="C13" s="6">
        <v>226647234</v>
      </c>
      <c r="D13" s="23">
        <v>139514247</v>
      </c>
      <c r="E13" s="24">
        <v>126155652</v>
      </c>
      <c r="F13" s="6">
        <v>126155652</v>
      </c>
      <c r="G13" s="25">
        <v>126155652</v>
      </c>
      <c r="H13" s="26">
        <v>0</v>
      </c>
      <c r="I13" s="24">
        <v>120865032</v>
      </c>
      <c r="J13" s="6">
        <v>126303960</v>
      </c>
      <c r="K13" s="25">
        <v>133250664</v>
      </c>
    </row>
    <row r="14" spans="1:11" ht="13.5">
      <c r="A14" s="22" t="s">
        <v>24</v>
      </c>
      <c r="B14" s="6">
        <v>5960633</v>
      </c>
      <c r="C14" s="6">
        <v>9265993</v>
      </c>
      <c r="D14" s="23">
        <v>7962245</v>
      </c>
      <c r="E14" s="24">
        <v>7662996</v>
      </c>
      <c r="F14" s="6">
        <v>7178468</v>
      </c>
      <c r="G14" s="25">
        <v>7178468</v>
      </c>
      <c r="H14" s="26">
        <v>4261319</v>
      </c>
      <c r="I14" s="24">
        <v>3999996</v>
      </c>
      <c r="J14" s="6">
        <v>4179996</v>
      </c>
      <c r="K14" s="25">
        <v>4409904</v>
      </c>
    </row>
    <row r="15" spans="1:11" ht="13.5">
      <c r="A15" s="22" t="s">
        <v>99</v>
      </c>
      <c r="B15" s="6">
        <v>72397214</v>
      </c>
      <c r="C15" s="6">
        <v>97429253</v>
      </c>
      <c r="D15" s="23">
        <v>90634109</v>
      </c>
      <c r="E15" s="24">
        <v>146045028</v>
      </c>
      <c r="F15" s="6">
        <v>124908176</v>
      </c>
      <c r="G15" s="25">
        <v>124908176</v>
      </c>
      <c r="H15" s="26">
        <v>95821552</v>
      </c>
      <c r="I15" s="24">
        <v>132572016</v>
      </c>
      <c r="J15" s="6">
        <v>138537792</v>
      </c>
      <c r="K15" s="25">
        <v>146157324</v>
      </c>
    </row>
    <row r="16" spans="1:11" ht="13.5">
      <c r="A16" s="22" t="s">
        <v>20</v>
      </c>
      <c r="B16" s="6">
        <v>38693423</v>
      </c>
      <c r="C16" s="6">
        <v>29206878</v>
      </c>
      <c r="D16" s="23">
        <v>24971542</v>
      </c>
      <c r="E16" s="24">
        <v>22050024</v>
      </c>
      <c r="F16" s="6">
        <v>41097496</v>
      </c>
      <c r="G16" s="25">
        <v>41097496</v>
      </c>
      <c r="H16" s="26">
        <v>41158202</v>
      </c>
      <c r="I16" s="24">
        <v>4639896</v>
      </c>
      <c r="J16" s="6">
        <v>4848696</v>
      </c>
      <c r="K16" s="25">
        <v>5115372</v>
      </c>
    </row>
    <row r="17" spans="1:11" ht="13.5">
      <c r="A17" s="22" t="s">
        <v>25</v>
      </c>
      <c r="B17" s="6">
        <v>121980816</v>
      </c>
      <c r="C17" s="6">
        <v>695437280</v>
      </c>
      <c r="D17" s="23">
        <v>170549828</v>
      </c>
      <c r="E17" s="24">
        <v>127063788</v>
      </c>
      <c r="F17" s="6">
        <v>124046280</v>
      </c>
      <c r="G17" s="25">
        <v>124046280</v>
      </c>
      <c r="H17" s="26">
        <v>90691229</v>
      </c>
      <c r="I17" s="24">
        <v>108010488</v>
      </c>
      <c r="J17" s="6">
        <v>112870992</v>
      </c>
      <c r="K17" s="25">
        <v>119078820</v>
      </c>
    </row>
    <row r="18" spans="1:11" ht="13.5">
      <c r="A18" s="33" t="s">
        <v>26</v>
      </c>
      <c r="B18" s="34">
        <f>SUM(B11:B17)</f>
        <v>584907351</v>
      </c>
      <c r="C18" s="35">
        <f aca="true" t="shared" si="1" ref="C18:K18">SUM(C11:C17)</f>
        <v>1259897521</v>
      </c>
      <c r="D18" s="36">
        <f t="shared" si="1"/>
        <v>641892832</v>
      </c>
      <c r="E18" s="34">
        <f t="shared" si="1"/>
        <v>654418692</v>
      </c>
      <c r="F18" s="35">
        <f t="shared" si="1"/>
        <v>644158576</v>
      </c>
      <c r="G18" s="37">
        <f t="shared" si="1"/>
        <v>644158576</v>
      </c>
      <c r="H18" s="38">
        <f t="shared" si="1"/>
        <v>452537599</v>
      </c>
      <c r="I18" s="34">
        <f t="shared" si="1"/>
        <v>634744608</v>
      </c>
      <c r="J18" s="35">
        <f t="shared" si="1"/>
        <v>663308160</v>
      </c>
      <c r="K18" s="37">
        <f t="shared" si="1"/>
        <v>699789876</v>
      </c>
    </row>
    <row r="19" spans="1:11" ht="13.5">
      <c r="A19" s="33" t="s">
        <v>27</v>
      </c>
      <c r="B19" s="39">
        <f>+B10-B18</f>
        <v>-132984077</v>
      </c>
      <c r="C19" s="40">
        <f aca="true" t="shared" si="2" ref="C19:K19">+C10-C18</f>
        <v>-761290380</v>
      </c>
      <c r="D19" s="41">
        <f t="shared" si="2"/>
        <v>-150043462</v>
      </c>
      <c r="E19" s="39">
        <f t="shared" si="2"/>
        <v>-106547244</v>
      </c>
      <c r="F19" s="40">
        <f t="shared" si="2"/>
        <v>-77628414</v>
      </c>
      <c r="G19" s="42">
        <f t="shared" si="2"/>
        <v>-77628414</v>
      </c>
      <c r="H19" s="43">
        <f t="shared" si="2"/>
        <v>128988405</v>
      </c>
      <c r="I19" s="39">
        <f t="shared" si="2"/>
        <v>-58345307</v>
      </c>
      <c r="J19" s="40">
        <f t="shared" si="2"/>
        <v>-60970884</v>
      </c>
      <c r="K19" s="42">
        <f t="shared" si="2"/>
        <v>-64324080</v>
      </c>
    </row>
    <row r="20" spans="1:11" ht="25.5">
      <c r="A20" s="44" t="s">
        <v>28</v>
      </c>
      <c r="B20" s="45">
        <v>83997000</v>
      </c>
      <c r="C20" s="46">
        <v>116964000</v>
      </c>
      <c r="D20" s="47">
        <v>111297906</v>
      </c>
      <c r="E20" s="45">
        <v>169915452</v>
      </c>
      <c r="F20" s="46">
        <v>176673000</v>
      </c>
      <c r="G20" s="48">
        <v>176673000</v>
      </c>
      <c r="H20" s="49">
        <v>206908280</v>
      </c>
      <c r="I20" s="45">
        <v>189617000</v>
      </c>
      <c r="J20" s="46">
        <v>198149772</v>
      </c>
      <c r="K20" s="48">
        <v>209048004</v>
      </c>
    </row>
    <row r="21" spans="1:11" ht="63.75">
      <c r="A21" s="50" t="s">
        <v>100</v>
      </c>
      <c r="B21" s="51">
        <v>3511554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101</v>
      </c>
      <c r="B22" s="57">
        <f>SUM(B19:B21)</f>
        <v>-45475523</v>
      </c>
      <c r="C22" s="58">
        <f aca="true" t="shared" si="3" ref="C22:K22">SUM(C19:C21)</f>
        <v>-644326380</v>
      </c>
      <c r="D22" s="59">
        <f t="shared" si="3"/>
        <v>-38745556</v>
      </c>
      <c r="E22" s="57">
        <f t="shared" si="3"/>
        <v>63368208</v>
      </c>
      <c r="F22" s="58">
        <f t="shared" si="3"/>
        <v>99044586</v>
      </c>
      <c r="G22" s="60">
        <f t="shared" si="3"/>
        <v>99044586</v>
      </c>
      <c r="H22" s="61">
        <f t="shared" si="3"/>
        <v>335896685</v>
      </c>
      <c r="I22" s="57">
        <f t="shared" si="3"/>
        <v>131271693</v>
      </c>
      <c r="J22" s="58">
        <f t="shared" si="3"/>
        <v>137178888</v>
      </c>
      <c r="K22" s="60">
        <f t="shared" si="3"/>
        <v>144723924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-45475523</v>
      </c>
      <c r="C24" s="40">
        <f aca="true" t="shared" si="4" ref="C24:K24">SUM(C22:C23)</f>
        <v>-644326380</v>
      </c>
      <c r="D24" s="41">
        <f t="shared" si="4"/>
        <v>-38745556</v>
      </c>
      <c r="E24" s="39">
        <f t="shared" si="4"/>
        <v>63368208</v>
      </c>
      <c r="F24" s="40">
        <f t="shared" si="4"/>
        <v>99044586</v>
      </c>
      <c r="G24" s="42">
        <f t="shared" si="4"/>
        <v>99044586</v>
      </c>
      <c r="H24" s="43">
        <f t="shared" si="4"/>
        <v>335896685</v>
      </c>
      <c r="I24" s="39">
        <f t="shared" si="4"/>
        <v>131271693</v>
      </c>
      <c r="J24" s="40">
        <f t="shared" si="4"/>
        <v>137178888</v>
      </c>
      <c r="K24" s="42">
        <f t="shared" si="4"/>
        <v>144723924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214271346</v>
      </c>
      <c r="C27" s="7">
        <v>146014997</v>
      </c>
      <c r="D27" s="69">
        <v>143992858</v>
      </c>
      <c r="E27" s="70">
        <v>181915440</v>
      </c>
      <c r="F27" s="7">
        <v>181741524</v>
      </c>
      <c r="G27" s="71">
        <v>181741524</v>
      </c>
      <c r="H27" s="72">
        <v>151623500</v>
      </c>
      <c r="I27" s="70">
        <v>204601404</v>
      </c>
      <c r="J27" s="7">
        <v>213808500</v>
      </c>
      <c r="K27" s="71">
        <v>225567924</v>
      </c>
    </row>
    <row r="28" spans="1:11" ht="13.5">
      <c r="A28" s="73" t="s">
        <v>33</v>
      </c>
      <c r="B28" s="6">
        <v>-10878147</v>
      </c>
      <c r="C28" s="6">
        <v>-33410118</v>
      </c>
      <c r="D28" s="23">
        <v>130119453</v>
      </c>
      <c r="E28" s="24">
        <v>166715436</v>
      </c>
      <c r="F28" s="6">
        <v>166715436</v>
      </c>
      <c r="G28" s="25">
        <v>166715436</v>
      </c>
      <c r="H28" s="26">
        <v>0</v>
      </c>
      <c r="I28" s="24">
        <v>189617004</v>
      </c>
      <c r="J28" s="6">
        <v>198149772</v>
      </c>
      <c r="K28" s="25">
        <v>209048004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23460072</v>
      </c>
      <c r="C30" s="6">
        <v>56981818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7950000</v>
      </c>
      <c r="J30" s="6">
        <v>8307756</v>
      </c>
      <c r="K30" s="25">
        <v>8764680</v>
      </c>
    </row>
    <row r="31" spans="1:11" ht="13.5">
      <c r="A31" s="22" t="s">
        <v>35</v>
      </c>
      <c r="B31" s="6">
        <v>0</v>
      </c>
      <c r="C31" s="6">
        <v>2824182</v>
      </c>
      <c r="D31" s="23">
        <v>45435</v>
      </c>
      <c r="E31" s="24">
        <v>15200004</v>
      </c>
      <c r="F31" s="6">
        <v>13494100</v>
      </c>
      <c r="G31" s="25">
        <v>13494100</v>
      </c>
      <c r="H31" s="26">
        <v>0</v>
      </c>
      <c r="I31" s="24">
        <v>1764996</v>
      </c>
      <c r="J31" s="6">
        <v>1844436</v>
      </c>
      <c r="K31" s="25">
        <v>1945884</v>
      </c>
    </row>
    <row r="32" spans="1:11" ht="13.5">
      <c r="A32" s="33" t="s">
        <v>36</v>
      </c>
      <c r="B32" s="7">
        <f>SUM(B28:B31)</f>
        <v>12581925</v>
      </c>
      <c r="C32" s="7">
        <f aca="true" t="shared" si="5" ref="C32:K32">SUM(C28:C31)</f>
        <v>26395882</v>
      </c>
      <c r="D32" s="69">
        <f t="shared" si="5"/>
        <v>130164888</v>
      </c>
      <c r="E32" s="70">
        <f t="shared" si="5"/>
        <v>181915440</v>
      </c>
      <c r="F32" s="7">
        <f t="shared" si="5"/>
        <v>180209536</v>
      </c>
      <c r="G32" s="71">
        <f t="shared" si="5"/>
        <v>180209536</v>
      </c>
      <c r="H32" s="72">
        <f t="shared" si="5"/>
        <v>0</v>
      </c>
      <c r="I32" s="70">
        <f t="shared" si="5"/>
        <v>199332000</v>
      </c>
      <c r="J32" s="7">
        <f t="shared" si="5"/>
        <v>208301964</v>
      </c>
      <c r="K32" s="71">
        <f t="shared" si="5"/>
        <v>219758568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282694111</v>
      </c>
      <c r="C35" s="6">
        <v>348833972</v>
      </c>
      <c r="D35" s="23">
        <v>352629896</v>
      </c>
      <c r="E35" s="24">
        <v>-118547232</v>
      </c>
      <c r="F35" s="6">
        <v>-82696938</v>
      </c>
      <c r="G35" s="25">
        <v>-82696938</v>
      </c>
      <c r="H35" s="26">
        <v>546008844</v>
      </c>
      <c r="I35" s="24">
        <v>47535321</v>
      </c>
      <c r="J35" s="6">
        <v>49674348</v>
      </c>
      <c r="K35" s="25">
        <v>52406664</v>
      </c>
    </row>
    <row r="36" spans="1:11" ht="13.5">
      <c r="A36" s="22" t="s">
        <v>39</v>
      </c>
      <c r="B36" s="6">
        <v>3129814240</v>
      </c>
      <c r="C36" s="6">
        <v>2986913529</v>
      </c>
      <c r="D36" s="23">
        <v>2505896782</v>
      </c>
      <c r="E36" s="24">
        <v>181915440</v>
      </c>
      <c r="F36" s="6">
        <v>181741524</v>
      </c>
      <c r="G36" s="25">
        <v>181741524</v>
      </c>
      <c r="H36" s="26">
        <v>3250874345</v>
      </c>
      <c r="I36" s="24">
        <v>83736372</v>
      </c>
      <c r="J36" s="6">
        <v>87504540</v>
      </c>
      <c r="K36" s="25">
        <v>92317260</v>
      </c>
    </row>
    <row r="37" spans="1:11" ht="13.5">
      <c r="A37" s="22" t="s">
        <v>40</v>
      </c>
      <c r="B37" s="6">
        <v>175179956</v>
      </c>
      <c r="C37" s="6">
        <v>223524958</v>
      </c>
      <c r="D37" s="23">
        <v>264453704</v>
      </c>
      <c r="E37" s="24">
        <v>0</v>
      </c>
      <c r="F37" s="6">
        <v>0</v>
      </c>
      <c r="G37" s="25">
        <v>0</v>
      </c>
      <c r="H37" s="26">
        <v>203899729</v>
      </c>
      <c r="I37" s="24">
        <v>0</v>
      </c>
      <c r="J37" s="6">
        <v>0</v>
      </c>
      <c r="K37" s="25">
        <v>0</v>
      </c>
    </row>
    <row r="38" spans="1:11" ht="13.5">
      <c r="A38" s="22" t="s">
        <v>41</v>
      </c>
      <c r="B38" s="6">
        <v>91628900</v>
      </c>
      <c r="C38" s="6">
        <v>91924434</v>
      </c>
      <c r="D38" s="23">
        <v>75679307</v>
      </c>
      <c r="E38" s="24">
        <v>0</v>
      </c>
      <c r="F38" s="6">
        <v>0</v>
      </c>
      <c r="G38" s="25">
        <v>0</v>
      </c>
      <c r="H38" s="26">
        <v>83883628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3191175013</v>
      </c>
      <c r="C39" s="6">
        <v>3664624488</v>
      </c>
      <c r="D39" s="23">
        <v>2557139114</v>
      </c>
      <c r="E39" s="24">
        <v>63368208</v>
      </c>
      <c r="F39" s="6">
        <v>99044586</v>
      </c>
      <c r="G39" s="25">
        <v>99044586</v>
      </c>
      <c r="H39" s="26">
        <v>3509099834</v>
      </c>
      <c r="I39" s="24">
        <v>131271693</v>
      </c>
      <c r="J39" s="6">
        <v>137178888</v>
      </c>
      <c r="K39" s="25">
        <v>144723924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371889706</v>
      </c>
      <c r="C42" s="6">
        <v>599003328</v>
      </c>
      <c r="D42" s="23">
        <v>638488749</v>
      </c>
      <c r="E42" s="24">
        <v>595567848</v>
      </c>
      <c r="F42" s="6">
        <v>634424774</v>
      </c>
      <c r="G42" s="25">
        <v>634424774</v>
      </c>
      <c r="H42" s="26">
        <v>485169805</v>
      </c>
      <c r="I42" s="24">
        <v>436610209</v>
      </c>
      <c r="J42" s="6">
        <v>456257664</v>
      </c>
      <c r="K42" s="25">
        <v>481351824</v>
      </c>
    </row>
    <row r="43" spans="1:11" ht="13.5">
      <c r="A43" s="22" t="s">
        <v>45</v>
      </c>
      <c r="B43" s="6">
        <v>-79675584</v>
      </c>
      <c r="C43" s="6">
        <v>-89397055</v>
      </c>
      <c r="D43" s="23">
        <v>-140013991</v>
      </c>
      <c r="E43" s="24">
        <v>-178417389</v>
      </c>
      <c r="F43" s="6">
        <v>-176711485</v>
      </c>
      <c r="G43" s="25">
        <v>-176711485</v>
      </c>
      <c r="H43" s="26">
        <v>-178004283</v>
      </c>
      <c r="I43" s="24">
        <v>-199332000</v>
      </c>
      <c r="J43" s="6">
        <v>-208301964</v>
      </c>
      <c r="K43" s="25">
        <v>-219758568</v>
      </c>
    </row>
    <row r="44" spans="1:11" ht="13.5">
      <c r="A44" s="22" t="s">
        <v>46</v>
      </c>
      <c r="B44" s="6">
        <v>2787766</v>
      </c>
      <c r="C44" s="6">
        <v>431494</v>
      </c>
      <c r="D44" s="23">
        <v>2390</v>
      </c>
      <c r="E44" s="24">
        <v>-3221650</v>
      </c>
      <c r="F44" s="6">
        <v>-3221650</v>
      </c>
      <c r="G44" s="25">
        <v>-3221650</v>
      </c>
      <c r="H44" s="26">
        <v>-3318876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297073584</v>
      </c>
      <c r="C45" s="7">
        <v>313051369</v>
      </c>
      <c r="D45" s="69">
        <v>147466091</v>
      </c>
      <c r="E45" s="70">
        <v>413928809</v>
      </c>
      <c r="F45" s="7">
        <v>454491639</v>
      </c>
      <c r="G45" s="71">
        <v>454491639</v>
      </c>
      <c r="H45" s="72">
        <v>-857846385</v>
      </c>
      <c r="I45" s="70">
        <v>237278209</v>
      </c>
      <c r="J45" s="7">
        <v>247955700</v>
      </c>
      <c r="K45" s="71">
        <v>261593256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3857367</v>
      </c>
      <c r="C48" s="6">
        <v>33108907</v>
      </c>
      <c r="D48" s="23">
        <v>33714712</v>
      </c>
      <c r="E48" s="24">
        <v>-118547232</v>
      </c>
      <c r="F48" s="6">
        <v>-87124214</v>
      </c>
      <c r="G48" s="25">
        <v>-87124214</v>
      </c>
      <c r="H48" s="26">
        <v>96714942</v>
      </c>
      <c r="I48" s="24">
        <v>-237036519</v>
      </c>
      <c r="J48" s="6">
        <v>-247703244</v>
      </c>
      <c r="K48" s="25">
        <v>-261326676</v>
      </c>
    </row>
    <row r="49" spans="1:11" ht="13.5">
      <c r="A49" s="22" t="s">
        <v>50</v>
      </c>
      <c r="B49" s="6">
        <f>+B75</f>
        <v>-5382578.115667939</v>
      </c>
      <c r="C49" s="6">
        <f aca="true" t="shared" si="6" ref="C49:K49">+C75</f>
        <v>63171538.03674096</v>
      </c>
      <c r="D49" s="23">
        <f t="shared" si="6"/>
        <v>124870492.23210388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68344.85977393389</v>
      </c>
      <c r="I49" s="24">
        <f t="shared" si="6"/>
        <v>-27638023.958315257</v>
      </c>
      <c r="J49" s="6">
        <f t="shared" si="6"/>
        <v>-28881733.017176095</v>
      </c>
      <c r="K49" s="25">
        <f t="shared" si="6"/>
        <v>-30470224.846065238</v>
      </c>
    </row>
    <row r="50" spans="1:11" ht="13.5">
      <c r="A50" s="33" t="s">
        <v>51</v>
      </c>
      <c r="B50" s="7">
        <f>+B48-B49</f>
        <v>9239945.11566794</v>
      </c>
      <c r="C50" s="7">
        <f aca="true" t="shared" si="7" ref="C50:K50">+C48-C49</f>
        <v>-30062631.03674096</v>
      </c>
      <c r="D50" s="69">
        <f t="shared" si="7"/>
        <v>-91155780.23210388</v>
      </c>
      <c r="E50" s="70">
        <f t="shared" si="7"/>
        <v>-118547232</v>
      </c>
      <c r="F50" s="7">
        <f t="shared" si="7"/>
        <v>-87124214</v>
      </c>
      <c r="G50" s="71">
        <f t="shared" si="7"/>
        <v>-87124214</v>
      </c>
      <c r="H50" s="72">
        <f t="shared" si="7"/>
        <v>96646597.14022607</v>
      </c>
      <c r="I50" s="70">
        <f t="shared" si="7"/>
        <v>-209398495.04168475</v>
      </c>
      <c r="J50" s="7">
        <f t="shared" si="7"/>
        <v>-218821510.9828239</v>
      </c>
      <c r="K50" s="71">
        <f t="shared" si="7"/>
        <v>-230856451.15393478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3020351346</v>
      </c>
      <c r="C53" s="6">
        <v>2833252641</v>
      </c>
      <c r="D53" s="23">
        <v>2244600398</v>
      </c>
      <c r="E53" s="24">
        <v>15200004</v>
      </c>
      <c r="F53" s="6">
        <v>15026088</v>
      </c>
      <c r="G53" s="25">
        <v>15026088</v>
      </c>
      <c r="H53" s="26">
        <v>2879260220</v>
      </c>
      <c r="I53" s="24">
        <v>-105880632</v>
      </c>
      <c r="J53" s="6">
        <v>-110645232</v>
      </c>
      <c r="K53" s="25">
        <v>-116730744</v>
      </c>
    </row>
    <row r="54" spans="1:11" ht="13.5">
      <c r="A54" s="22" t="s">
        <v>54</v>
      </c>
      <c r="B54" s="6">
        <v>0</v>
      </c>
      <c r="C54" s="6">
        <v>226647234</v>
      </c>
      <c r="D54" s="23">
        <v>136668322</v>
      </c>
      <c r="E54" s="24">
        <v>126155652</v>
      </c>
      <c r="F54" s="6">
        <v>126155652</v>
      </c>
      <c r="G54" s="25">
        <v>126155652</v>
      </c>
      <c r="H54" s="26">
        <v>0</v>
      </c>
      <c r="I54" s="24">
        <v>120865032</v>
      </c>
      <c r="J54" s="6">
        <v>126303960</v>
      </c>
      <c r="K54" s="25">
        <v>133250664</v>
      </c>
    </row>
    <row r="55" spans="1:11" ht="13.5">
      <c r="A55" s="22" t="s">
        <v>55</v>
      </c>
      <c r="B55" s="6">
        <v>57909725</v>
      </c>
      <c r="C55" s="6">
        <v>207832738</v>
      </c>
      <c r="D55" s="23">
        <v>120515073</v>
      </c>
      <c r="E55" s="24">
        <v>178401060</v>
      </c>
      <c r="F55" s="6">
        <v>160107089</v>
      </c>
      <c r="G55" s="25">
        <v>160107089</v>
      </c>
      <c r="H55" s="26">
        <v>142473496</v>
      </c>
      <c r="I55" s="24">
        <v>195986400</v>
      </c>
      <c r="J55" s="6">
        <v>204805824</v>
      </c>
      <c r="K55" s="25">
        <v>216070104</v>
      </c>
    </row>
    <row r="56" spans="1:11" ht="13.5">
      <c r="A56" s="22" t="s">
        <v>56</v>
      </c>
      <c r="B56" s="6">
        <v>8114620</v>
      </c>
      <c r="C56" s="6">
        <v>16662710</v>
      </c>
      <c r="D56" s="23">
        <v>4047527</v>
      </c>
      <c r="E56" s="24">
        <v>45003276</v>
      </c>
      <c r="F56" s="6">
        <v>24572916</v>
      </c>
      <c r="G56" s="25">
        <v>24572916</v>
      </c>
      <c r="H56" s="26">
        <v>10524284</v>
      </c>
      <c r="I56" s="24">
        <v>25254504</v>
      </c>
      <c r="J56" s="6">
        <v>26391012</v>
      </c>
      <c r="K56" s="25">
        <v>27842436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31892</v>
      </c>
      <c r="F59" s="6">
        <v>31892</v>
      </c>
      <c r="G59" s="25">
        <v>31892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-392</v>
      </c>
      <c r="F60" s="6">
        <v>-392</v>
      </c>
      <c r="G60" s="25">
        <v>-392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5483</v>
      </c>
      <c r="C62" s="98">
        <v>5483</v>
      </c>
      <c r="D62" s="99">
        <v>0</v>
      </c>
      <c r="E62" s="97">
        <v>823</v>
      </c>
      <c r="F62" s="98">
        <v>823</v>
      </c>
      <c r="G62" s="99">
        <v>823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14474</v>
      </c>
      <c r="C63" s="98">
        <v>14474</v>
      </c>
      <c r="D63" s="99">
        <v>0</v>
      </c>
      <c r="E63" s="97">
        <v>10506</v>
      </c>
      <c r="F63" s="98">
        <v>10506</v>
      </c>
      <c r="G63" s="99">
        <v>10506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2685</v>
      </c>
      <c r="F64" s="98">
        <v>2685</v>
      </c>
      <c r="G64" s="99">
        <v>2685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15153</v>
      </c>
      <c r="F65" s="98">
        <v>15153</v>
      </c>
      <c r="G65" s="99">
        <v>15153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103</v>
      </c>
      <c r="B70" s="5">
        <f>IF(ISERROR(B71/B72),0,(B71/B72))</f>
        <v>0.6559160048843331</v>
      </c>
      <c r="C70" s="5">
        <f aca="true" t="shared" si="8" ref="C70:K70">IF(ISERROR(C71/C72),0,(C71/C72))</f>
        <v>0.8302310599394621</v>
      </c>
      <c r="D70" s="5">
        <f t="shared" si="8"/>
        <v>0.9222448876278859</v>
      </c>
      <c r="E70" s="5">
        <f t="shared" si="8"/>
        <v>0.7306843377460229</v>
      </c>
      <c r="F70" s="5">
        <f t="shared" si="8"/>
        <v>0.7292344812372225</v>
      </c>
      <c r="G70" s="5">
        <f t="shared" si="8"/>
        <v>0.7292344812372225</v>
      </c>
      <c r="H70" s="5">
        <f t="shared" si="8"/>
        <v>0.7879721306798755</v>
      </c>
      <c r="I70" s="5">
        <f t="shared" si="8"/>
        <v>0.09712142971811707</v>
      </c>
      <c r="J70" s="5">
        <f t="shared" si="8"/>
        <v>0.09712141665729843</v>
      </c>
      <c r="K70" s="5">
        <f t="shared" si="8"/>
        <v>0.09712141159771301</v>
      </c>
    </row>
    <row r="71" spans="1:11" ht="12.75" hidden="1">
      <c r="A71" s="1" t="s">
        <v>104</v>
      </c>
      <c r="B71" s="2">
        <f>+B83</f>
        <v>171721174</v>
      </c>
      <c r="C71" s="2">
        <f aca="true" t="shared" si="9" ref="C71:K71">+C83</f>
        <v>233861304</v>
      </c>
      <c r="D71" s="2">
        <f t="shared" si="9"/>
        <v>251714977</v>
      </c>
      <c r="E71" s="2">
        <f t="shared" si="9"/>
        <v>215743392</v>
      </c>
      <c r="F71" s="2">
        <f t="shared" si="9"/>
        <v>214139720</v>
      </c>
      <c r="G71" s="2">
        <f t="shared" si="9"/>
        <v>214139720</v>
      </c>
      <c r="H71" s="2">
        <f t="shared" si="9"/>
        <v>236378406</v>
      </c>
      <c r="I71" s="2">
        <f t="shared" si="9"/>
        <v>30585408</v>
      </c>
      <c r="J71" s="2">
        <f t="shared" si="9"/>
        <v>31961748</v>
      </c>
      <c r="K71" s="2">
        <f t="shared" si="9"/>
        <v>33719640</v>
      </c>
    </row>
    <row r="72" spans="1:11" ht="12.75" hidden="1">
      <c r="A72" s="1" t="s">
        <v>105</v>
      </c>
      <c r="B72" s="2">
        <f>+B77</f>
        <v>261803604</v>
      </c>
      <c r="C72" s="2">
        <f aca="true" t="shared" si="10" ref="C72:K72">+C77</f>
        <v>281682191</v>
      </c>
      <c r="D72" s="2">
        <f t="shared" si="10"/>
        <v>272937243</v>
      </c>
      <c r="E72" s="2">
        <f t="shared" si="10"/>
        <v>295262100</v>
      </c>
      <c r="F72" s="2">
        <f t="shared" si="10"/>
        <v>293650020</v>
      </c>
      <c r="G72" s="2">
        <f t="shared" si="10"/>
        <v>293650020</v>
      </c>
      <c r="H72" s="2">
        <f t="shared" si="10"/>
        <v>299983206</v>
      </c>
      <c r="I72" s="2">
        <f t="shared" si="10"/>
        <v>314919252</v>
      </c>
      <c r="J72" s="2">
        <f t="shared" si="10"/>
        <v>329090628</v>
      </c>
      <c r="K72" s="2">
        <f t="shared" si="10"/>
        <v>347190588</v>
      </c>
    </row>
    <row r="73" spans="1:11" ht="12.75" hidden="1">
      <c r="A73" s="1" t="s">
        <v>106</v>
      </c>
      <c r="B73" s="2">
        <f>+B74</f>
        <v>83887705.16666669</v>
      </c>
      <c r="C73" s="2">
        <f aca="true" t="shared" si="11" ref="C73:K73">+(C78+C80+C81+C82)-(B78+B80+B81+B82)</f>
        <v>34141726</v>
      </c>
      <c r="D73" s="2">
        <f t="shared" si="11"/>
        <v>6340070</v>
      </c>
      <c r="E73" s="2">
        <f t="shared" si="11"/>
        <v>-319937461</v>
      </c>
      <c r="F73" s="2">
        <f>+(F78+F80+F81+F82)-(D78+D80+D81+D82)</f>
        <v>-319937461</v>
      </c>
      <c r="G73" s="2">
        <f>+(G78+G80+G81+G82)-(D78+D80+D81+D82)</f>
        <v>-319937461</v>
      </c>
      <c r="H73" s="2">
        <f>+(H78+H80+H81+H82)-(D78+D80+D81+D82)</f>
        <v>128598638</v>
      </c>
      <c r="I73" s="2">
        <f>+(I78+I80+I81+I82)-(E78+E80+E81+E82)</f>
        <v>284571840</v>
      </c>
      <c r="J73" s="2">
        <f t="shared" si="11"/>
        <v>12805752</v>
      </c>
      <c r="K73" s="2">
        <f t="shared" si="11"/>
        <v>16355748</v>
      </c>
    </row>
    <row r="74" spans="1:11" ht="12.75" hidden="1">
      <c r="A74" s="1" t="s">
        <v>107</v>
      </c>
      <c r="B74" s="2">
        <f>+TREND(C74:E74)</f>
        <v>83887705.16666669</v>
      </c>
      <c r="C74" s="2">
        <f>+C73</f>
        <v>34141726</v>
      </c>
      <c r="D74" s="2">
        <f aca="true" t="shared" si="12" ref="D74:K74">+D73</f>
        <v>6340070</v>
      </c>
      <c r="E74" s="2">
        <f t="shared" si="12"/>
        <v>-319937461</v>
      </c>
      <c r="F74" s="2">
        <f t="shared" si="12"/>
        <v>-319937461</v>
      </c>
      <c r="G74" s="2">
        <f t="shared" si="12"/>
        <v>-319937461</v>
      </c>
      <c r="H74" s="2">
        <f t="shared" si="12"/>
        <v>128598638</v>
      </c>
      <c r="I74" s="2">
        <f t="shared" si="12"/>
        <v>284571840</v>
      </c>
      <c r="J74" s="2">
        <f t="shared" si="12"/>
        <v>12805752</v>
      </c>
      <c r="K74" s="2">
        <f t="shared" si="12"/>
        <v>16355748</v>
      </c>
    </row>
    <row r="75" spans="1:11" ht="12.75" hidden="1">
      <c r="A75" s="1" t="s">
        <v>108</v>
      </c>
      <c r="B75" s="2">
        <f>+B84-(((B80+B81+B78)*B70)-B79)</f>
        <v>-5382578.115667939</v>
      </c>
      <c r="C75" s="2">
        <f aca="true" t="shared" si="13" ref="C75:K75">+C84-(((C80+C81+C78)*C70)-C79)</f>
        <v>63171538.03674096</v>
      </c>
      <c r="D75" s="2">
        <f t="shared" si="13"/>
        <v>124870492.23210388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>
        <f t="shared" si="13"/>
        <v>68344.85977393389</v>
      </c>
      <c r="I75" s="2">
        <f t="shared" si="13"/>
        <v>-27638023.958315257</v>
      </c>
      <c r="J75" s="2">
        <f t="shared" si="13"/>
        <v>-28881733.017176095</v>
      </c>
      <c r="K75" s="2">
        <f t="shared" si="13"/>
        <v>-30470224.846065238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261803604</v>
      </c>
      <c r="C77" s="3">
        <v>281682191</v>
      </c>
      <c r="D77" s="3">
        <v>272937243</v>
      </c>
      <c r="E77" s="3">
        <v>295262100</v>
      </c>
      <c r="F77" s="3">
        <v>293650020</v>
      </c>
      <c r="G77" s="3">
        <v>293650020</v>
      </c>
      <c r="H77" s="3">
        <v>299983206</v>
      </c>
      <c r="I77" s="3">
        <v>314919252</v>
      </c>
      <c r="J77" s="3">
        <v>329090628</v>
      </c>
      <c r="K77" s="3">
        <v>347190588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163252164</v>
      </c>
      <c r="C79" s="3">
        <v>210116478</v>
      </c>
      <c r="D79" s="3">
        <v>244730922</v>
      </c>
      <c r="E79" s="3">
        <v>0</v>
      </c>
      <c r="F79" s="3">
        <v>0</v>
      </c>
      <c r="G79" s="3">
        <v>0</v>
      </c>
      <c r="H79" s="3">
        <v>197468007</v>
      </c>
      <c r="I79" s="3">
        <v>0</v>
      </c>
      <c r="J79" s="3">
        <v>0</v>
      </c>
      <c r="K79" s="3">
        <v>0</v>
      </c>
    </row>
    <row r="80" spans="1:11" ht="12.75" hidden="1">
      <c r="A80" s="1" t="s">
        <v>68</v>
      </c>
      <c r="B80" s="3">
        <v>231244522</v>
      </c>
      <c r="C80" s="3">
        <v>249523757</v>
      </c>
      <c r="D80" s="3">
        <v>250267954</v>
      </c>
      <c r="E80" s="3">
        <v>0</v>
      </c>
      <c r="F80" s="3">
        <v>0</v>
      </c>
      <c r="G80" s="3">
        <v>0</v>
      </c>
      <c r="H80" s="3">
        <v>332134439</v>
      </c>
      <c r="I80" s="3">
        <v>284571840</v>
      </c>
      <c r="J80" s="3">
        <v>297377592</v>
      </c>
      <c r="K80" s="3">
        <v>313733340</v>
      </c>
    </row>
    <row r="81" spans="1:11" ht="12.75" hidden="1">
      <c r="A81" s="1" t="s">
        <v>69</v>
      </c>
      <c r="B81" s="3">
        <v>41398621</v>
      </c>
      <c r="C81" s="3">
        <v>57261112</v>
      </c>
      <c r="D81" s="3">
        <v>69669507</v>
      </c>
      <c r="E81" s="3">
        <v>0</v>
      </c>
      <c r="F81" s="3">
        <v>0</v>
      </c>
      <c r="G81" s="3">
        <v>0</v>
      </c>
      <c r="H81" s="3">
        <v>109589138</v>
      </c>
      <c r="I81" s="3">
        <v>0</v>
      </c>
      <c r="J81" s="3">
        <v>0</v>
      </c>
      <c r="K81" s="3">
        <v>0</v>
      </c>
    </row>
    <row r="82" spans="1:11" ht="12.75" hidden="1">
      <c r="A82" s="1" t="s">
        <v>70</v>
      </c>
      <c r="B82" s="3">
        <v>6812522</v>
      </c>
      <c r="C82" s="3">
        <v>6812522</v>
      </c>
      <c r="D82" s="3">
        <v>0</v>
      </c>
      <c r="E82" s="3">
        <v>0</v>
      </c>
      <c r="F82" s="3">
        <v>0</v>
      </c>
      <c r="G82" s="3">
        <v>0</v>
      </c>
      <c r="H82" s="3">
        <v>6812522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171721174</v>
      </c>
      <c r="C83" s="3">
        <v>233861304</v>
      </c>
      <c r="D83" s="3">
        <v>251714977</v>
      </c>
      <c r="E83" s="3">
        <v>215743392</v>
      </c>
      <c r="F83" s="3">
        <v>214139720</v>
      </c>
      <c r="G83" s="3">
        <v>214139720</v>
      </c>
      <c r="H83" s="3">
        <v>236378406</v>
      </c>
      <c r="I83" s="3">
        <v>30585408</v>
      </c>
      <c r="J83" s="3">
        <v>31961748</v>
      </c>
      <c r="K83" s="3">
        <v>33719640</v>
      </c>
    </row>
    <row r="84" spans="1:11" ht="12.75" hidden="1">
      <c r="A84" s="1" t="s">
        <v>72</v>
      </c>
      <c r="B84" s="3">
        <v>10196259</v>
      </c>
      <c r="C84" s="3">
        <v>107757387</v>
      </c>
      <c r="D84" s="3">
        <v>175200258</v>
      </c>
      <c r="E84" s="3">
        <v>0</v>
      </c>
      <c r="F84" s="3">
        <v>0</v>
      </c>
      <c r="G84" s="3">
        <v>0</v>
      </c>
      <c r="H84" s="3">
        <v>150666206</v>
      </c>
      <c r="I84" s="3">
        <v>0</v>
      </c>
      <c r="J84" s="3">
        <v>0</v>
      </c>
      <c r="K84" s="3">
        <v>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140553141</v>
      </c>
      <c r="C5" s="6">
        <v>146335676</v>
      </c>
      <c r="D5" s="23">
        <v>126024542</v>
      </c>
      <c r="E5" s="24">
        <v>157262312</v>
      </c>
      <c r="F5" s="6">
        <v>157262312</v>
      </c>
      <c r="G5" s="25">
        <v>157262312</v>
      </c>
      <c r="H5" s="26">
        <v>131942398</v>
      </c>
      <c r="I5" s="24">
        <v>169778050</v>
      </c>
      <c r="J5" s="6">
        <v>172778050</v>
      </c>
      <c r="K5" s="25">
        <v>181416952</v>
      </c>
    </row>
    <row r="6" spans="1:11" ht="13.5">
      <c r="A6" s="22" t="s">
        <v>18</v>
      </c>
      <c r="B6" s="6">
        <v>336804807</v>
      </c>
      <c r="C6" s="6">
        <v>359746348</v>
      </c>
      <c r="D6" s="23">
        <v>370170618</v>
      </c>
      <c r="E6" s="24">
        <v>411160773</v>
      </c>
      <c r="F6" s="6">
        <v>411160773</v>
      </c>
      <c r="G6" s="25">
        <v>411160773</v>
      </c>
      <c r="H6" s="26">
        <v>393814313</v>
      </c>
      <c r="I6" s="24">
        <v>438582403</v>
      </c>
      <c r="J6" s="6">
        <v>452582403</v>
      </c>
      <c r="K6" s="25">
        <v>475211523</v>
      </c>
    </row>
    <row r="7" spans="1:11" ht="13.5">
      <c r="A7" s="22" t="s">
        <v>19</v>
      </c>
      <c r="B7" s="6">
        <v>407502</v>
      </c>
      <c r="C7" s="6">
        <v>167115</v>
      </c>
      <c r="D7" s="23">
        <v>233813</v>
      </c>
      <c r="E7" s="24">
        <v>212000</v>
      </c>
      <c r="F7" s="6">
        <v>212000</v>
      </c>
      <c r="G7" s="25">
        <v>212000</v>
      </c>
      <c r="H7" s="26">
        <v>-63594</v>
      </c>
      <c r="I7" s="24">
        <v>224720</v>
      </c>
      <c r="J7" s="6">
        <v>224720</v>
      </c>
      <c r="K7" s="25">
        <v>235956</v>
      </c>
    </row>
    <row r="8" spans="1:11" ht="13.5">
      <c r="A8" s="22" t="s">
        <v>20</v>
      </c>
      <c r="B8" s="6">
        <v>134964000</v>
      </c>
      <c r="C8" s="6">
        <v>153381000</v>
      </c>
      <c r="D8" s="23">
        <v>171961000</v>
      </c>
      <c r="E8" s="24">
        <v>187356000</v>
      </c>
      <c r="F8" s="6">
        <v>219476000</v>
      </c>
      <c r="G8" s="25">
        <v>219476000</v>
      </c>
      <c r="H8" s="26">
        <v>215976000</v>
      </c>
      <c r="I8" s="24">
        <v>194174000</v>
      </c>
      <c r="J8" s="6">
        <v>201633000</v>
      </c>
      <c r="K8" s="25">
        <v>202093000</v>
      </c>
    </row>
    <row r="9" spans="1:11" ht="13.5">
      <c r="A9" s="22" t="s">
        <v>21</v>
      </c>
      <c r="B9" s="6">
        <v>41736787</v>
      </c>
      <c r="C9" s="6">
        <v>80094425</v>
      </c>
      <c r="D9" s="23">
        <v>66958258</v>
      </c>
      <c r="E9" s="24">
        <v>49592961</v>
      </c>
      <c r="F9" s="6">
        <v>49592961</v>
      </c>
      <c r="G9" s="25">
        <v>49592961</v>
      </c>
      <c r="H9" s="26">
        <v>60723449</v>
      </c>
      <c r="I9" s="24">
        <v>60761385</v>
      </c>
      <c r="J9" s="6">
        <v>59344508</v>
      </c>
      <c r="K9" s="25">
        <v>62311734</v>
      </c>
    </row>
    <row r="10" spans="1:11" ht="25.5">
      <c r="A10" s="27" t="s">
        <v>97</v>
      </c>
      <c r="B10" s="28">
        <f>SUM(B5:B9)</f>
        <v>654466237</v>
      </c>
      <c r="C10" s="29">
        <f aca="true" t="shared" si="0" ref="C10:K10">SUM(C5:C9)</f>
        <v>739724564</v>
      </c>
      <c r="D10" s="30">
        <f t="shared" si="0"/>
        <v>735348231</v>
      </c>
      <c r="E10" s="28">
        <f t="shared" si="0"/>
        <v>805584046</v>
      </c>
      <c r="F10" s="29">
        <f t="shared" si="0"/>
        <v>837704046</v>
      </c>
      <c r="G10" s="31">
        <f t="shared" si="0"/>
        <v>837704046</v>
      </c>
      <c r="H10" s="32">
        <f t="shared" si="0"/>
        <v>802392566</v>
      </c>
      <c r="I10" s="28">
        <f t="shared" si="0"/>
        <v>863520558</v>
      </c>
      <c r="J10" s="29">
        <f t="shared" si="0"/>
        <v>886562681</v>
      </c>
      <c r="K10" s="31">
        <f t="shared" si="0"/>
        <v>921269165</v>
      </c>
    </row>
    <row r="11" spans="1:11" ht="13.5">
      <c r="A11" s="22" t="s">
        <v>22</v>
      </c>
      <c r="B11" s="6">
        <v>242040201</v>
      </c>
      <c r="C11" s="6">
        <v>274867581</v>
      </c>
      <c r="D11" s="23">
        <v>297871179</v>
      </c>
      <c r="E11" s="24">
        <v>284162340</v>
      </c>
      <c r="F11" s="6">
        <v>284162340</v>
      </c>
      <c r="G11" s="25">
        <v>284162340</v>
      </c>
      <c r="H11" s="26">
        <v>313504960</v>
      </c>
      <c r="I11" s="24">
        <v>303846337</v>
      </c>
      <c r="J11" s="6">
        <v>308846460</v>
      </c>
      <c r="K11" s="25">
        <v>324259918</v>
      </c>
    </row>
    <row r="12" spans="1:11" ht="13.5">
      <c r="A12" s="22" t="s">
        <v>23</v>
      </c>
      <c r="B12" s="6">
        <v>16329665</v>
      </c>
      <c r="C12" s="6">
        <v>16858102</v>
      </c>
      <c r="D12" s="23">
        <v>17530732</v>
      </c>
      <c r="E12" s="24">
        <v>17832912</v>
      </c>
      <c r="F12" s="6">
        <v>17832912</v>
      </c>
      <c r="G12" s="25">
        <v>17832912</v>
      </c>
      <c r="H12" s="26">
        <v>16949999</v>
      </c>
      <c r="I12" s="24">
        <v>18905699</v>
      </c>
      <c r="J12" s="6">
        <v>20972699</v>
      </c>
      <c r="K12" s="25">
        <v>22021333</v>
      </c>
    </row>
    <row r="13" spans="1:11" ht="13.5">
      <c r="A13" s="22" t="s">
        <v>98</v>
      </c>
      <c r="B13" s="6">
        <v>106509714</v>
      </c>
      <c r="C13" s="6">
        <v>270006300</v>
      </c>
      <c r="D13" s="23">
        <v>81469558</v>
      </c>
      <c r="E13" s="24">
        <v>84263291</v>
      </c>
      <c r="F13" s="6">
        <v>84263291</v>
      </c>
      <c r="G13" s="25">
        <v>84263291</v>
      </c>
      <c r="H13" s="26">
        <v>0</v>
      </c>
      <c r="I13" s="24">
        <v>89100680</v>
      </c>
      <c r="J13" s="6">
        <v>94100680</v>
      </c>
      <c r="K13" s="25">
        <v>98805726</v>
      </c>
    </row>
    <row r="14" spans="1:11" ht="13.5">
      <c r="A14" s="22" t="s">
        <v>24</v>
      </c>
      <c r="B14" s="6">
        <v>21942293</v>
      </c>
      <c r="C14" s="6">
        <v>14962701</v>
      </c>
      <c r="D14" s="23">
        <v>37438057</v>
      </c>
      <c r="E14" s="24">
        <v>9752000</v>
      </c>
      <c r="F14" s="6">
        <v>9752000</v>
      </c>
      <c r="G14" s="25">
        <v>9752000</v>
      </c>
      <c r="H14" s="26">
        <v>12097197</v>
      </c>
      <c r="I14" s="24">
        <v>8000000</v>
      </c>
      <c r="J14" s="6">
        <v>9000000</v>
      </c>
      <c r="K14" s="25">
        <v>9450000</v>
      </c>
    </row>
    <row r="15" spans="1:11" ht="13.5">
      <c r="A15" s="22" t="s">
        <v>99</v>
      </c>
      <c r="B15" s="6">
        <v>152802892</v>
      </c>
      <c r="C15" s="6">
        <v>169378359</v>
      </c>
      <c r="D15" s="23">
        <v>204543765</v>
      </c>
      <c r="E15" s="24">
        <v>168681799</v>
      </c>
      <c r="F15" s="6">
        <v>159466002</v>
      </c>
      <c r="G15" s="25">
        <v>159466002</v>
      </c>
      <c r="H15" s="26">
        <v>161247386</v>
      </c>
      <c r="I15" s="24">
        <v>197815022</v>
      </c>
      <c r="J15" s="6">
        <v>196815022</v>
      </c>
      <c r="K15" s="25">
        <v>206655776</v>
      </c>
    </row>
    <row r="16" spans="1:11" ht="13.5">
      <c r="A16" s="22" t="s">
        <v>20</v>
      </c>
      <c r="B16" s="6">
        <v>3009549</v>
      </c>
      <c r="C16" s="6">
        <v>5430230</v>
      </c>
      <c r="D16" s="23">
        <v>3975229</v>
      </c>
      <c r="E16" s="24">
        <v>820000</v>
      </c>
      <c r="F16" s="6">
        <v>1020000</v>
      </c>
      <c r="G16" s="25">
        <v>1020000</v>
      </c>
      <c r="H16" s="26">
        <v>1342917</v>
      </c>
      <c r="I16" s="24">
        <v>447200</v>
      </c>
      <c r="J16" s="6">
        <v>447200</v>
      </c>
      <c r="K16" s="25">
        <v>469560</v>
      </c>
    </row>
    <row r="17" spans="1:11" ht="13.5">
      <c r="A17" s="22" t="s">
        <v>25</v>
      </c>
      <c r="B17" s="6">
        <v>290500126</v>
      </c>
      <c r="C17" s="6">
        <v>267249897</v>
      </c>
      <c r="D17" s="23">
        <v>282140961</v>
      </c>
      <c r="E17" s="24">
        <v>212578967</v>
      </c>
      <c r="F17" s="6">
        <v>228709124</v>
      </c>
      <c r="G17" s="25">
        <v>228709124</v>
      </c>
      <c r="H17" s="26">
        <v>138569499</v>
      </c>
      <c r="I17" s="24">
        <v>201441621</v>
      </c>
      <c r="J17" s="6">
        <v>190609021</v>
      </c>
      <c r="K17" s="25">
        <v>199930854</v>
      </c>
    </row>
    <row r="18" spans="1:11" ht="13.5">
      <c r="A18" s="33" t="s">
        <v>26</v>
      </c>
      <c r="B18" s="34">
        <f>SUM(B11:B17)</f>
        <v>833134440</v>
      </c>
      <c r="C18" s="35">
        <f aca="true" t="shared" si="1" ref="C18:K18">SUM(C11:C17)</f>
        <v>1018753170</v>
      </c>
      <c r="D18" s="36">
        <f t="shared" si="1"/>
        <v>924969481</v>
      </c>
      <c r="E18" s="34">
        <f t="shared" si="1"/>
        <v>778091309</v>
      </c>
      <c r="F18" s="35">
        <f t="shared" si="1"/>
        <v>785205669</v>
      </c>
      <c r="G18" s="37">
        <f t="shared" si="1"/>
        <v>785205669</v>
      </c>
      <c r="H18" s="38">
        <f t="shared" si="1"/>
        <v>643711958</v>
      </c>
      <c r="I18" s="34">
        <f t="shared" si="1"/>
        <v>819556559</v>
      </c>
      <c r="J18" s="35">
        <f t="shared" si="1"/>
        <v>820791082</v>
      </c>
      <c r="K18" s="37">
        <f t="shared" si="1"/>
        <v>861593167</v>
      </c>
    </row>
    <row r="19" spans="1:11" ht="13.5">
      <c r="A19" s="33" t="s">
        <v>27</v>
      </c>
      <c r="B19" s="39">
        <f>+B10-B18</f>
        <v>-178668203</v>
      </c>
      <c r="C19" s="40">
        <f aca="true" t="shared" si="2" ref="C19:K19">+C10-C18</f>
        <v>-279028606</v>
      </c>
      <c r="D19" s="41">
        <f t="shared" si="2"/>
        <v>-189621250</v>
      </c>
      <c r="E19" s="39">
        <f t="shared" si="2"/>
        <v>27492737</v>
      </c>
      <c r="F19" s="40">
        <f t="shared" si="2"/>
        <v>52498377</v>
      </c>
      <c r="G19" s="42">
        <f t="shared" si="2"/>
        <v>52498377</v>
      </c>
      <c r="H19" s="43">
        <f t="shared" si="2"/>
        <v>158680608</v>
      </c>
      <c r="I19" s="39">
        <f t="shared" si="2"/>
        <v>43963999</v>
      </c>
      <c r="J19" s="40">
        <f t="shared" si="2"/>
        <v>65771599</v>
      </c>
      <c r="K19" s="42">
        <f t="shared" si="2"/>
        <v>59675998</v>
      </c>
    </row>
    <row r="20" spans="1:11" ht="25.5">
      <c r="A20" s="44" t="s">
        <v>28</v>
      </c>
      <c r="B20" s="45">
        <v>0</v>
      </c>
      <c r="C20" s="46">
        <v>66907765</v>
      </c>
      <c r="D20" s="47">
        <v>76786010</v>
      </c>
      <c r="E20" s="45">
        <v>72667000</v>
      </c>
      <c r="F20" s="46">
        <v>70667000</v>
      </c>
      <c r="G20" s="48">
        <v>70667000</v>
      </c>
      <c r="H20" s="49">
        <v>61854235</v>
      </c>
      <c r="I20" s="45">
        <v>102282000</v>
      </c>
      <c r="J20" s="46">
        <v>69195000</v>
      </c>
      <c r="K20" s="48">
        <v>72710000</v>
      </c>
    </row>
    <row r="21" spans="1:11" ht="63.75">
      <c r="A21" s="50" t="s">
        <v>100</v>
      </c>
      <c r="B21" s="51">
        <v>57020417</v>
      </c>
      <c r="C21" s="52">
        <v>0</v>
      </c>
      <c r="D21" s="53">
        <v>4918702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101</v>
      </c>
      <c r="B22" s="57">
        <f>SUM(B19:B21)</f>
        <v>-121647786</v>
      </c>
      <c r="C22" s="58">
        <f aca="true" t="shared" si="3" ref="C22:K22">SUM(C19:C21)</f>
        <v>-212120841</v>
      </c>
      <c r="D22" s="59">
        <f t="shared" si="3"/>
        <v>-107916538</v>
      </c>
      <c r="E22" s="57">
        <f t="shared" si="3"/>
        <v>100159737</v>
      </c>
      <c r="F22" s="58">
        <f t="shared" si="3"/>
        <v>123165377</v>
      </c>
      <c r="G22" s="60">
        <f t="shared" si="3"/>
        <v>123165377</v>
      </c>
      <c r="H22" s="61">
        <f t="shared" si="3"/>
        <v>220534843</v>
      </c>
      <c r="I22" s="57">
        <f t="shared" si="3"/>
        <v>146245999</v>
      </c>
      <c r="J22" s="58">
        <f t="shared" si="3"/>
        <v>134966599</v>
      </c>
      <c r="K22" s="60">
        <f t="shared" si="3"/>
        <v>132385998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-121647786</v>
      </c>
      <c r="C24" s="40">
        <f aca="true" t="shared" si="4" ref="C24:K24">SUM(C22:C23)</f>
        <v>-212120841</v>
      </c>
      <c r="D24" s="41">
        <f t="shared" si="4"/>
        <v>-107916538</v>
      </c>
      <c r="E24" s="39">
        <f t="shared" si="4"/>
        <v>100159737</v>
      </c>
      <c r="F24" s="40">
        <f t="shared" si="4"/>
        <v>123165377</v>
      </c>
      <c r="G24" s="42">
        <f t="shared" si="4"/>
        <v>123165377</v>
      </c>
      <c r="H24" s="43">
        <f t="shared" si="4"/>
        <v>220534843</v>
      </c>
      <c r="I24" s="39">
        <f t="shared" si="4"/>
        <v>146245999</v>
      </c>
      <c r="J24" s="40">
        <f t="shared" si="4"/>
        <v>134966599</v>
      </c>
      <c r="K24" s="42">
        <f t="shared" si="4"/>
        <v>132385998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54994053</v>
      </c>
      <c r="C27" s="7">
        <v>8702273</v>
      </c>
      <c r="D27" s="69">
        <v>89645764</v>
      </c>
      <c r="E27" s="70">
        <v>89114737</v>
      </c>
      <c r="F27" s="7">
        <v>108315377</v>
      </c>
      <c r="G27" s="71">
        <v>108315377</v>
      </c>
      <c r="H27" s="72">
        <v>73383648</v>
      </c>
      <c r="I27" s="70">
        <v>122360779</v>
      </c>
      <c r="J27" s="7">
        <v>89273779</v>
      </c>
      <c r="K27" s="71">
        <v>87392718</v>
      </c>
    </row>
    <row r="28" spans="1:11" ht="13.5">
      <c r="A28" s="73" t="s">
        <v>33</v>
      </c>
      <c r="B28" s="6">
        <v>0</v>
      </c>
      <c r="C28" s="6">
        <v>5815545</v>
      </c>
      <c r="D28" s="23">
        <v>75933807</v>
      </c>
      <c r="E28" s="24">
        <v>72667000</v>
      </c>
      <c r="F28" s="6">
        <v>90287000</v>
      </c>
      <c r="G28" s="25">
        <v>90287000</v>
      </c>
      <c r="H28" s="26">
        <v>0</v>
      </c>
      <c r="I28" s="24">
        <v>102282000</v>
      </c>
      <c r="J28" s="6">
        <v>69195000</v>
      </c>
      <c r="K28" s="25">
        <v>72710000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4858521</v>
      </c>
      <c r="C31" s="6">
        <v>2887030</v>
      </c>
      <c r="D31" s="23">
        <v>13711957</v>
      </c>
      <c r="E31" s="24">
        <v>16447737</v>
      </c>
      <c r="F31" s="6">
        <v>18028377</v>
      </c>
      <c r="G31" s="25">
        <v>18028377</v>
      </c>
      <c r="H31" s="26">
        <v>0</v>
      </c>
      <c r="I31" s="24">
        <v>20078779</v>
      </c>
      <c r="J31" s="6">
        <v>20078779</v>
      </c>
      <c r="K31" s="25">
        <v>14682718</v>
      </c>
    </row>
    <row r="32" spans="1:11" ht="13.5">
      <c r="A32" s="33" t="s">
        <v>36</v>
      </c>
      <c r="B32" s="7">
        <f>SUM(B28:B31)</f>
        <v>4858521</v>
      </c>
      <c r="C32" s="7">
        <f aca="true" t="shared" si="5" ref="C32:K32">SUM(C28:C31)</f>
        <v>8702575</v>
      </c>
      <c r="D32" s="69">
        <f t="shared" si="5"/>
        <v>89645764</v>
      </c>
      <c r="E32" s="70">
        <f t="shared" si="5"/>
        <v>89114737</v>
      </c>
      <c r="F32" s="7">
        <f t="shared" si="5"/>
        <v>108315377</v>
      </c>
      <c r="G32" s="71">
        <f t="shared" si="5"/>
        <v>108315377</v>
      </c>
      <c r="H32" s="72">
        <f t="shared" si="5"/>
        <v>0</v>
      </c>
      <c r="I32" s="70">
        <f t="shared" si="5"/>
        <v>122360779</v>
      </c>
      <c r="J32" s="7">
        <f t="shared" si="5"/>
        <v>89273779</v>
      </c>
      <c r="K32" s="71">
        <f t="shared" si="5"/>
        <v>87392718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157997422</v>
      </c>
      <c r="C35" s="6">
        <v>342962626</v>
      </c>
      <c r="D35" s="23">
        <v>483200676</v>
      </c>
      <c r="E35" s="24">
        <v>162611185</v>
      </c>
      <c r="F35" s="6">
        <v>166416185</v>
      </c>
      <c r="G35" s="25">
        <v>166416185</v>
      </c>
      <c r="H35" s="26">
        <v>734818468</v>
      </c>
      <c r="I35" s="24">
        <v>650246989</v>
      </c>
      <c r="J35" s="6">
        <v>785135904</v>
      </c>
      <c r="K35" s="25">
        <v>799392694</v>
      </c>
    </row>
    <row r="36" spans="1:11" ht="13.5">
      <c r="A36" s="22" t="s">
        <v>39</v>
      </c>
      <c r="B36" s="6">
        <v>1881122290</v>
      </c>
      <c r="C36" s="6">
        <v>2400704808</v>
      </c>
      <c r="D36" s="23">
        <v>2407758943</v>
      </c>
      <c r="E36" s="24">
        <v>3140193869</v>
      </c>
      <c r="F36" s="6">
        <v>3159394509</v>
      </c>
      <c r="G36" s="25">
        <v>3159394509</v>
      </c>
      <c r="H36" s="26">
        <v>2481142583</v>
      </c>
      <c r="I36" s="24">
        <v>3163596365</v>
      </c>
      <c r="J36" s="6">
        <v>3078392090</v>
      </c>
      <c r="K36" s="25">
        <v>3225966908</v>
      </c>
    </row>
    <row r="37" spans="1:11" ht="13.5">
      <c r="A37" s="22" t="s">
        <v>40</v>
      </c>
      <c r="B37" s="6">
        <v>472834357</v>
      </c>
      <c r="C37" s="6">
        <v>672146622</v>
      </c>
      <c r="D37" s="23">
        <v>870735682</v>
      </c>
      <c r="E37" s="24">
        <v>306179521</v>
      </c>
      <c r="F37" s="6">
        <v>306179521</v>
      </c>
      <c r="G37" s="25">
        <v>306179521</v>
      </c>
      <c r="H37" s="26">
        <v>982732173</v>
      </c>
      <c r="I37" s="24">
        <v>323959521</v>
      </c>
      <c r="J37" s="6">
        <v>363281535</v>
      </c>
      <c r="K37" s="25">
        <v>-114984699</v>
      </c>
    </row>
    <row r="38" spans="1:11" ht="13.5">
      <c r="A38" s="22" t="s">
        <v>41</v>
      </c>
      <c r="B38" s="6">
        <v>68035034</v>
      </c>
      <c r="C38" s="6">
        <v>68602113</v>
      </c>
      <c r="D38" s="23">
        <v>69106037</v>
      </c>
      <c r="E38" s="24">
        <v>55463303</v>
      </c>
      <c r="F38" s="6">
        <v>55463303</v>
      </c>
      <c r="G38" s="25">
        <v>55463303</v>
      </c>
      <c r="H38" s="26">
        <v>61576031</v>
      </c>
      <c r="I38" s="24">
        <v>55535284</v>
      </c>
      <c r="J38" s="6">
        <v>57737303</v>
      </c>
      <c r="K38" s="25">
        <v>60624168</v>
      </c>
    </row>
    <row r="39" spans="1:11" ht="13.5">
      <c r="A39" s="22" t="s">
        <v>42</v>
      </c>
      <c r="B39" s="6">
        <v>1619898086</v>
      </c>
      <c r="C39" s="6">
        <v>2002918665</v>
      </c>
      <c r="D39" s="23">
        <v>1943335747</v>
      </c>
      <c r="E39" s="24">
        <v>2943162230</v>
      </c>
      <c r="F39" s="6">
        <v>2943162230</v>
      </c>
      <c r="G39" s="25">
        <v>2943162230</v>
      </c>
      <c r="H39" s="26">
        <v>2137457139</v>
      </c>
      <c r="I39" s="24">
        <v>3434348549</v>
      </c>
      <c r="J39" s="6">
        <v>3442509156</v>
      </c>
      <c r="K39" s="25">
        <v>4079720133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-290014574</v>
      </c>
      <c r="F42" s="6">
        <v>-290014574</v>
      </c>
      <c r="G42" s="25">
        <v>-290014574</v>
      </c>
      <c r="H42" s="26">
        <v>268517605</v>
      </c>
      <c r="I42" s="24">
        <v>-245510669</v>
      </c>
      <c r="J42" s="6">
        <v>-239600057</v>
      </c>
      <c r="K42" s="25">
        <v>-244580046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-65709756</v>
      </c>
      <c r="I43" s="24">
        <v>0</v>
      </c>
      <c r="J43" s="6">
        <v>0</v>
      </c>
      <c r="K43" s="25">
        <v>0</v>
      </c>
    </row>
    <row r="44" spans="1:11" ht="13.5">
      <c r="A44" s="22" t="s">
        <v>46</v>
      </c>
      <c r="B44" s="6">
        <v>7669882</v>
      </c>
      <c r="C44" s="6">
        <v>1386627</v>
      </c>
      <c r="D44" s="23">
        <v>993975</v>
      </c>
      <c r="E44" s="24">
        <v>-5750394</v>
      </c>
      <c r="F44" s="6">
        <v>0</v>
      </c>
      <c r="G44" s="25">
        <v>0</v>
      </c>
      <c r="H44" s="26">
        <v>-17918786</v>
      </c>
      <c r="I44" s="24">
        <v>-300000</v>
      </c>
      <c r="J44" s="6">
        <v>300000</v>
      </c>
      <c r="K44" s="25">
        <v>215004</v>
      </c>
    </row>
    <row r="45" spans="1:11" ht="13.5">
      <c r="A45" s="33" t="s">
        <v>47</v>
      </c>
      <c r="B45" s="7">
        <v>5092946</v>
      </c>
      <c r="C45" s="7">
        <v>4810660</v>
      </c>
      <c r="D45" s="69">
        <v>5660559</v>
      </c>
      <c r="E45" s="70">
        <v>-295764968</v>
      </c>
      <c r="F45" s="7">
        <v>-290014574</v>
      </c>
      <c r="G45" s="71">
        <v>-290014574</v>
      </c>
      <c r="H45" s="72">
        <v>195561165</v>
      </c>
      <c r="I45" s="70">
        <v>-245810669</v>
      </c>
      <c r="J45" s="7">
        <v>-239300057</v>
      </c>
      <c r="K45" s="71">
        <v>-244365042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3282399</v>
      </c>
      <c r="C48" s="6">
        <v>4656902</v>
      </c>
      <c r="D48" s="23">
        <v>-67082</v>
      </c>
      <c r="E48" s="24">
        <v>209654</v>
      </c>
      <c r="F48" s="6">
        <v>209654</v>
      </c>
      <c r="G48" s="25">
        <v>209654</v>
      </c>
      <c r="H48" s="26">
        <v>-11416898</v>
      </c>
      <c r="I48" s="24">
        <v>-324542</v>
      </c>
      <c r="J48" s="6">
        <v>-435627</v>
      </c>
      <c r="K48" s="25">
        <v>-457408</v>
      </c>
    </row>
    <row r="49" spans="1:11" ht="13.5">
      <c r="A49" s="22" t="s">
        <v>50</v>
      </c>
      <c r="B49" s="6">
        <f>+B75</f>
        <v>460343369</v>
      </c>
      <c r="C49" s="6">
        <f aca="true" t="shared" si="6" ref="C49:K49">+C75</f>
        <v>1061688194</v>
      </c>
      <c r="D49" s="23">
        <f t="shared" si="6"/>
        <v>1369695921</v>
      </c>
      <c r="E49" s="24">
        <f t="shared" si="6"/>
        <v>298696532.08426154</v>
      </c>
      <c r="F49" s="6">
        <f t="shared" si="6"/>
        <v>298702038.4095854</v>
      </c>
      <c r="G49" s="25">
        <f t="shared" si="6"/>
        <v>298702038.4095854</v>
      </c>
      <c r="H49" s="26">
        <f t="shared" si="6"/>
        <v>981675331.0068336</v>
      </c>
      <c r="I49" s="24">
        <f t="shared" si="6"/>
        <v>359356838.764554</v>
      </c>
      <c r="J49" s="6">
        <f t="shared" si="6"/>
        <v>357828990.1546236</v>
      </c>
      <c r="K49" s="25">
        <f t="shared" si="6"/>
        <v>-120769431.80904123</v>
      </c>
    </row>
    <row r="50" spans="1:11" ht="13.5">
      <c r="A50" s="33" t="s">
        <v>51</v>
      </c>
      <c r="B50" s="7">
        <f>+B48-B49</f>
        <v>-457060970</v>
      </c>
      <c r="C50" s="7">
        <f aca="true" t="shared" si="7" ref="C50:K50">+C48-C49</f>
        <v>-1057031292</v>
      </c>
      <c r="D50" s="69">
        <f t="shared" si="7"/>
        <v>-1369763003</v>
      </c>
      <c r="E50" s="70">
        <f t="shared" si="7"/>
        <v>-298486878.08426154</v>
      </c>
      <c r="F50" s="7">
        <f t="shared" si="7"/>
        <v>-298492384.4095854</v>
      </c>
      <c r="G50" s="71">
        <f t="shared" si="7"/>
        <v>-298492384.4095854</v>
      </c>
      <c r="H50" s="72">
        <f t="shared" si="7"/>
        <v>-993092229.0068336</v>
      </c>
      <c r="I50" s="70">
        <f t="shared" si="7"/>
        <v>-359681380.764554</v>
      </c>
      <c r="J50" s="7">
        <f t="shared" si="7"/>
        <v>-358264617.1546236</v>
      </c>
      <c r="K50" s="71">
        <f t="shared" si="7"/>
        <v>120312023.80904123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1846067811</v>
      </c>
      <c r="C53" s="6">
        <v>2327756705</v>
      </c>
      <c r="D53" s="23">
        <v>2318267235</v>
      </c>
      <c r="E53" s="24">
        <v>3140193869</v>
      </c>
      <c r="F53" s="6">
        <v>3159394509</v>
      </c>
      <c r="G53" s="25">
        <v>3159394509</v>
      </c>
      <c r="H53" s="26">
        <v>2391650875</v>
      </c>
      <c r="I53" s="24">
        <v>3163596365</v>
      </c>
      <c r="J53" s="6">
        <v>3078392090</v>
      </c>
      <c r="K53" s="25">
        <v>3225966908</v>
      </c>
    </row>
    <row r="54" spans="1:11" ht="13.5">
      <c r="A54" s="22" t="s">
        <v>54</v>
      </c>
      <c r="B54" s="6">
        <v>0</v>
      </c>
      <c r="C54" s="6">
        <v>270006300</v>
      </c>
      <c r="D54" s="23">
        <v>81469558</v>
      </c>
      <c r="E54" s="24">
        <v>84263291</v>
      </c>
      <c r="F54" s="6">
        <v>84263291</v>
      </c>
      <c r="G54" s="25">
        <v>84263291</v>
      </c>
      <c r="H54" s="26">
        <v>0</v>
      </c>
      <c r="I54" s="24">
        <v>89100680</v>
      </c>
      <c r="J54" s="6">
        <v>94100680</v>
      </c>
      <c r="K54" s="25">
        <v>98805726</v>
      </c>
    </row>
    <row r="55" spans="1:11" ht="13.5">
      <c r="A55" s="22" t="s">
        <v>55</v>
      </c>
      <c r="B55" s="6">
        <v>20801096</v>
      </c>
      <c r="C55" s="6">
        <v>5793925</v>
      </c>
      <c r="D55" s="23">
        <v>37694022</v>
      </c>
      <c r="E55" s="24">
        <v>58876800</v>
      </c>
      <c r="F55" s="6">
        <v>70886800</v>
      </c>
      <c r="G55" s="25">
        <v>70886800</v>
      </c>
      <c r="H55" s="26">
        <v>56064144</v>
      </c>
      <c r="I55" s="24">
        <v>50762021</v>
      </c>
      <c r="J55" s="6">
        <v>70475000</v>
      </c>
      <c r="K55" s="25">
        <v>74504000</v>
      </c>
    </row>
    <row r="56" spans="1:11" ht="13.5">
      <c r="A56" s="22" t="s">
        <v>56</v>
      </c>
      <c r="B56" s="6">
        <v>6830187</v>
      </c>
      <c r="C56" s="6">
        <v>8050925</v>
      </c>
      <c r="D56" s="23">
        <v>4973990</v>
      </c>
      <c r="E56" s="24">
        <v>14931517</v>
      </c>
      <c r="F56" s="6">
        <v>13097917</v>
      </c>
      <c r="G56" s="25">
        <v>13097917</v>
      </c>
      <c r="H56" s="26">
        <v>8279895</v>
      </c>
      <c r="I56" s="24">
        <v>5074015</v>
      </c>
      <c r="J56" s="6">
        <v>5074015</v>
      </c>
      <c r="K56" s="25">
        <v>5327717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19419825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1000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1423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103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-0.00144712886303792</v>
      </c>
      <c r="F70" s="5">
        <f t="shared" si="8"/>
        <v>-0.00144712886303792</v>
      </c>
      <c r="G70" s="5">
        <f t="shared" si="8"/>
        <v>-0.00144712886303792</v>
      </c>
      <c r="H70" s="5">
        <f t="shared" si="8"/>
        <v>0.9906488967252643</v>
      </c>
      <c r="I70" s="5">
        <f t="shared" si="8"/>
        <v>-0.06586002210994275</v>
      </c>
      <c r="J70" s="5">
        <f t="shared" si="8"/>
        <v>-0.002382436058078755</v>
      </c>
      <c r="K70" s="5">
        <f t="shared" si="8"/>
        <v>-0.0023824355418115076</v>
      </c>
    </row>
    <row r="71" spans="1:11" ht="12.75" hidden="1">
      <c r="A71" s="1" t="s">
        <v>104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-840346</v>
      </c>
      <c r="F71" s="2">
        <f t="shared" si="9"/>
        <v>-840346</v>
      </c>
      <c r="G71" s="2">
        <f t="shared" si="9"/>
        <v>-840346</v>
      </c>
      <c r="H71" s="2">
        <f t="shared" si="9"/>
        <v>531678389</v>
      </c>
      <c r="I71" s="2">
        <f t="shared" si="9"/>
        <v>-41424542</v>
      </c>
      <c r="J71" s="2">
        <f t="shared" si="9"/>
        <v>-1535627</v>
      </c>
      <c r="K71" s="2">
        <f t="shared" si="9"/>
        <v>-1612408</v>
      </c>
    </row>
    <row r="72" spans="1:11" ht="12.75" hidden="1">
      <c r="A72" s="1" t="s">
        <v>105</v>
      </c>
      <c r="B72" s="2">
        <f>+B77</f>
        <v>470167761</v>
      </c>
      <c r="C72" s="2">
        <f aca="true" t="shared" si="10" ref="C72:K72">+C77</f>
        <v>529360936</v>
      </c>
      <c r="D72" s="2">
        <f t="shared" si="10"/>
        <v>509374526</v>
      </c>
      <c r="E72" s="2">
        <f t="shared" si="10"/>
        <v>580698804</v>
      </c>
      <c r="F72" s="2">
        <f t="shared" si="10"/>
        <v>580698804</v>
      </c>
      <c r="G72" s="2">
        <f t="shared" si="10"/>
        <v>580698804</v>
      </c>
      <c r="H72" s="2">
        <f t="shared" si="10"/>
        <v>536697099</v>
      </c>
      <c r="I72" s="2">
        <f t="shared" si="10"/>
        <v>628978562</v>
      </c>
      <c r="J72" s="2">
        <f t="shared" si="10"/>
        <v>644561685</v>
      </c>
      <c r="K72" s="2">
        <f t="shared" si="10"/>
        <v>676789769</v>
      </c>
    </row>
    <row r="73" spans="1:11" ht="12.75" hidden="1">
      <c r="A73" s="1" t="s">
        <v>106</v>
      </c>
      <c r="B73" s="2">
        <f>+B74</f>
        <v>201655777.99999997</v>
      </c>
      <c r="C73" s="2">
        <f aca="true" t="shared" si="11" ref="C73:K73">+(C78+C80+C81+C82)-(B78+B80+B81+B82)</f>
        <v>183013424</v>
      </c>
      <c r="D73" s="2">
        <f t="shared" si="11"/>
        <v>42064944</v>
      </c>
      <c r="E73" s="2">
        <f t="shared" si="11"/>
        <v>-210737660</v>
      </c>
      <c r="F73" s="2">
        <f>+(F78+F80+F81+F82)-(D78+D80+D81+D82)</f>
        <v>-206932660</v>
      </c>
      <c r="G73" s="2">
        <f>+(G78+G80+G81+G82)-(D78+D80+D81+D82)</f>
        <v>-206932660</v>
      </c>
      <c r="H73" s="2">
        <f>+(H78+H80+H81+H82)-(D78+D80+D81+D82)</f>
        <v>262520059</v>
      </c>
      <c r="I73" s="2">
        <f>+(I78+I80+I81+I82)-(E78+E80+E81+E82)</f>
        <v>491170000</v>
      </c>
      <c r="J73" s="2">
        <f t="shared" si="11"/>
        <v>132000000</v>
      </c>
      <c r="K73" s="2">
        <f t="shared" si="11"/>
        <v>14100881</v>
      </c>
    </row>
    <row r="74" spans="1:11" ht="12.75" hidden="1">
      <c r="A74" s="1" t="s">
        <v>107</v>
      </c>
      <c r="B74" s="2">
        <f>+TREND(C74:E74)</f>
        <v>201655777.99999997</v>
      </c>
      <c r="C74" s="2">
        <f>+C73</f>
        <v>183013424</v>
      </c>
      <c r="D74" s="2">
        <f aca="true" t="shared" si="12" ref="D74:K74">+D73</f>
        <v>42064944</v>
      </c>
      <c r="E74" s="2">
        <f t="shared" si="12"/>
        <v>-210737660</v>
      </c>
      <c r="F74" s="2">
        <f t="shared" si="12"/>
        <v>-206932660</v>
      </c>
      <c r="G74" s="2">
        <f t="shared" si="12"/>
        <v>-206932660</v>
      </c>
      <c r="H74" s="2">
        <f t="shared" si="12"/>
        <v>262520059</v>
      </c>
      <c r="I74" s="2">
        <f t="shared" si="12"/>
        <v>491170000</v>
      </c>
      <c r="J74" s="2">
        <f t="shared" si="12"/>
        <v>132000000</v>
      </c>
      <c r="K74" s="2">
        <f t="shared" si="12"/>
        <v>14100881</v>
      </c>
    </row>
    <row r="75" spans="1:11" ht="12.75" hidden="1">
      <c r="A75" s="1" t="s">
        <v>108</v>
      </c>
      <c r="B75" s="2">
        <f>+B84-(((B80+B81+B78)*B70)-B79)</f>
        <v>460343369</v>
      </c>
      <c r="C75" s="2">
        <f aca="true" t="shared" si="13" ref="C75:K75">+C84-(((C80+C81+C78)*C70)-C79)</f>
        <v>1061688194</v>
      </c>
      <c r="D75" s="2">
        <f t="shared" si="13"/>
        <v>1369695921</v>
      </c>
      <c r="E75" s="2">
        <f t="shared" si="13"/>
        <v>298696532.08426154</v>
      </c>
      <c r="F75" s="2">
        <f t="shared" si="13"/>
        <v>298702038.4095854</v>
      </c>
      <c r="G75" s="2">
        <f t="shared" si="13"/>
        <v>298702038.4095854</v>
      </c>
      <c r="H75" s="2">
        <f t="shared" si="13"/>
        <v>981675331.0068336</v>
      </c>
      <c r="I75" s="2">
        <f t="shared" si="13"/>
        <v>359356838.764554</v>
      </c>
      <c r="J75" s="2">
        <f t="shared" si="13"/>
        <v>357828990.1546236</v>
      </c>
      <c r="K75" s="2">
        <f t="shared" si="13"/>
        <v>-120769431.80904123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470167761</v>
      </c>
      <c r="C77" s="3">
        <v>529360936</v>
      </c>
      <c r="D77" s="3">
        <v>509374526</v>
      </c>
      <c r="E77" s="3">
        <v>580698804</v>
      </c>
      <c r="F77" s="3">
        <v>580698804</v>
      </c>
      <c r="G77" s="3">
        <v>580698804</v>
      </c>
      <c r="H77" s="3">
        <v>536697099</v>
      </c>
      <c r="I77" s="3">
        <v>628978562</v>
      </c>
      <c r="J77" s="3">
        <v>644561685</v>
      </c>
      <c r="K77" s="3">
        <v>676789769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460343369</v>
      </c>
      <c r="C79" s="3">
        <v>658155550</v>
      </c>
      <c r="D79" s="3">
        <v>855227759</v>
      </c>
      <c r="E79" s="3">
        <v>296393024</v>
      </c>
      <c r="F79" s="3">
        <v>296393024</v>
      </c>
      <c r="G79" s="3">
        <v>296393024</v>
      </c>
      <c r="H79" s="3">
        <v>966193713</v>
      </c>
      <c r="I79" s="3">
        <v>314473024</v>
      </c>
      <c r="J79" s="3">
        <v>353832248</v>
      </c>
      <c r="K79" s="3">
        <v>-124906450</v>
      </c>
    </row>
    <row r="80" spans="1:11" ht="12.75" hidden="1">
      <c r="A80" s="1" t="s">
        <v>68</v>
      </c>
      <c r="B80" s="3">
        <v>2914892</v>
      </c>
      <c r="C80" s="3">
        <v>142259399</v>
      </c>
      <c r="D80" s="3">
        <v>126705822</v>
      </c>
      <c r="E80" s="3">
        <v>157661057</v>
      </c>
      <c r="F80" s="3">
        <v>161466057</v>
      </c>
      <c r="G80" s="3">
        <v>161466057</v>
      </c>
      <c r="H80" s="3">
        <v>320883738</v>
      </c>
      <c r="I80" s="3">
        <v>648661057</v>
      </c>
      <c r="J80" s="3">
        <v>780611057</v>
      </c>
      <c r="K80" s="3">
        <v>794641607</v>
      </c>
    </row>
    <row r="81" spans="1:11" ht="12.75" hidden="1">
      <c r="A81" s="1" t="s">
        <v>69</v>
      </c>
      <c r="B81" s="3">
        <v>141592095</v>
      </c>
      <c r="C81" s="3">
        <v>185261012</v>
      </c>
      <c r="D81" s="3">
        <v>242879533</v>
      </c>
      <c r="E81" s="3">
        <v>1186638</v>
      </c>
      <c r="F81" s="3">
        <v>1186638</v>
      </c>
      <c r="G81" s="3">
        <v>1186638</v>
      </c>
      <c r="H81" s="3">
        <v>311221676</v>
      </c>
      <c r="I81" s="3">
        <v>1356638</v>
      </c>
      <c r="J81" s="3">
        <v>1406638</v>
      </c>
      <c r="K81" s="3">
        <v>1476969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-840346</v>
      </c>
      <c r="F83" s="3">
        <v>-840346</v>
      </c>
      <c r="G83" s="3">
        <v>-840346</v>
      </c>
      <c r="H83" s="3">
        <v>531678389</v>
      </c>
      <c r="I83" s="3">
        <v>-41424542</v>
      </c>
      <c r="J83" s="3">
        <v>-1535627</v>
      </c>
      <c r="K83" s="3">
        <v>-1612408</v>
      </c>
    </row>
    <row r="84" spans="1:11" ht="12.75" hidden="1">
      <c r="A84" s="1" t="s">
        <v>72</v>
      </c>
      <c r="B84" s="3">
        <v>0</v>
      </c>
      <c r="C84" s="3">
        <v>403532644</v>
      </c>
      <c r="D84" s="3">
        <v>514468162</v>
      </c>
      <c r="E84" s="3">
        <v>2073635</v>
      </c>
      <c r="F84" s="3">
        <v>2073635</v>
      </c>
      <c r="G84" s="3">
        <v>2073635</v>
      </c>
      <c r="H84" s="3">
        <v>641676149</v>
      </c>
      <c r="I84" s="3">
        <v>2073635</v>
      </c>
      <c r="J84" s="3">
        <v>2133635</v>
      </c>
      <c r="K84" s="3">
        <v>2240317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19424856</v>
      </c>
      <c r="C5" s="6">
        <v>19818590</v>
      </c>
      <c r="D5" s="23">
        <v>14568201</v>
      </c>
      <c r="E5" s="24">
        <v>15903380</v>
      </c>
      <c r="F5" s="6">
        <v>15903380</v>
      </c>
      <c r="G5" s="25">
        <v>15903380</v>
      </c>
      <c r="H5" s="26">
        <v>16442685</v>
      </c>
      <c r="I5" s="24">
        <v>13041000</v>
      </c>
      <c r="J5" s="6">
        <v>13693050</v>
      </c>
      <c r="K5" s="25">
        <v>14377703</v>
      </c>
    </row>
    <row r="6" spans="1:11" ht="13.5">
      <c r="A6" s="22" t="s">
        <v>18</v>
      </c>
      <c r="B6" s="6">
        <v>139407407</v>
      </c>
      <c r="C6" s="6">
        <v>145936472</v>
      </c>
      <c r="D6" s="23">
        <v>154532598</v>
      </c>
      <c r="E6" s="24">
        <v>159567992</v>
      </c>
      <c r="F6" s="6">
        <v>159567992</v>
      </c>
      <c r="G6" s="25">
        <v>159567992</v>
      </c>
      <c r="H6" s="26">
        <v>162305723</v>
      </c>
      <c r="I6" s="24">
        <v>181244316</v>
      </c>
      <c r="J6" s="6">
        <v>193179939</v>
      </c>
      <c r="K6" s="25">
        <v>205968063</v>
      </c>
    </row>
    <row r="7" spans="1:11" ht="13.5">
      <c r="A7" s="22" t="s">
        <v>19</v>
      </c>
      <c r="B7" s="6">
        <v>831923</v>
      </c>
      <c r="C7" s="6">
        <v>646510</v>
      </c>
      <c r="D7" s="23">
        <v>433112</v>
      </c>
      <c r="E7" s="24">
        <v>260532</v>
      </c>
      <c r="F7" s="6">
        <v>260532</v>
      </c>
      <c r="G7" s="25">
        <v>260532</v>
      </c>
      <c r="H7" s="26">
        <v>203689</v>
      </c>
      <c r="I7" s="24">
        <v>273564</v>
      </c>
      <c r="J7" s="6">
        <v>287236</v>
      </c>
      <c r="K7" s="25">
        <v>301598</v>
      </c>
    </row>
    <row r="8" spans="1:11" ht="13.5">
      <c r="A8" s="22" t="s">
        <v>20</v>
      </c>
      <c r="B8" s="6">
        <v>112262673</v>
      </c>
      <c r="C8" s="6">
        <v>115294000</v>
      </c>
      <c r="D8" s="23">
        <v>101545265</v>
      </c>
      <c r="E8" s="24">
        <v>107288988</v>
      </c>
      <c r="F8" s="6">
        <v>123288988</v>
      </c>
      <c r="G8" s="25">
        <v>123288988</v>
      </c>
      <c r="H8" s="26">
        <v>122441568</v>
      </c>
      <c r="I8" s="24">
        <v>112463004</v>
      </c>
      <c r="J8" s="6">
        <v>118040000</v>
      </c>
      <c r="K8" s="25">
        <v>117485001</v>
      </c>
    </row>
    <row r="9" spans="1:11" ht="13.5">
      <c r="A9" s="22" t="s">
        <v>21</v>
      </c>
      <c r="B9" s="6">
        <v>40520340</v>
      </c>
      <c r="C9" s="6">
        <v>51892934</v>
      </c>
      <c r="D9" s="23">
        <v>59622529</v>
      </c>
      <c r="E9" s="24">
        <v>70213056</v>
      </c>
      <c r="F9" s="6">
        <v>70213056</v>
      </c>
      <c r="G9" s="25">
        <v>70213056</v>
      </c>
      <c r="H9" s="26">
        <v>84634882</v>
      </c>
      <c r="I9" s="24">
        <v>79766844</v>
      </c>
      <c r="J9" s="6">
        <v>83755572</v>
      </c>
      <c r="K9" s="25">
        <v>87943804</v>
      </c>
    </row>
    <row r="10" spans="1:11" ht="25.5">
      <c r="A10" s="27" t="s">
        <v>97</v>
      </c>
      <c r="B10" s="28">
        <f>SUM(B5:B9)</f>
        <v>312447199</v>
      </c>
      <c r="C10" s="29">
        <f aca="true" t="shared" si="0" ref="C10:K10">SUM(C5:C9)</f>
        <v>333588506</v>
      </c>
      <c r="D10" s="30">
        <f t="shared" si="0"/>
        <v>330701705</v>
      </c>
      <c r="E10" s="28">
        <f t="shared" si="0"/>
        <v>353233948</v>
      </c>
      <c r="F10" s="29">
        <f t="shared" si="0"/>
        <v>369233948</v>
      </c>
      <c r="G10" s="31">
        <f t="shared" si="0"/>
        <v>369233948</v>
      </c>
      <c r="H10" s="32">
        <f t="shared" si="0"/>
        <v>386028547</v>
      </c>
      <c r="I10" s="28">
        <f t="shared" si="0"/>
        <v>386788728</v>
      </c>
      <c r="J10" s="29">
        <f t="shared" si="0"/>
        <v>408955797</v>
      </c>
      <c r="K10" s="31">
        <f t="shared" si="0"/>
        <v>426076169</v>
      </c>
    </row>
    <row r="11" spans="1:11" ht="13.5">
      <c r="A11" s="22" t="s">
        <v>22</v>
      </c>
      <c r="B11" s="6">
        <v>113676162</v>
      </c>
      <c r="C11" s="6">
        <v>123192524</v>
      </c>
      <c r="D11" s="23">
        <v>126327234</v>
      </c>
      <c r="E11" s="24">
        <v>132943932</v>
      </c>
      <c r="F11" s="6">
        <v>132943932</v>
      </c>
      <c r="G11" s="25">
        <v>132943932</v>
      </c>
      <c r="H11" s="26">
        <v>197636575</v>
      </c>
      <c r="I11" s="24">
        <v>138128772</v>
      </c>
      <c r="J11" s="6">
        <v>143792017</v>
      </c>
      <c r="K11" s="25">
        <v>149687479</v>
      </c>
    </row>
    <row r="12" spans="1:11" ht="13.5">
      <c r="A12" s="22" t="s">
        <v>23</v>
      </c>
      <c r="B12" s="6">
        <v>0</v>
      </c>
      <c r="C12" s="6">
        <v>2800</v>
      </c>
      <c r="D12" s="23">
        <v>5276360</v>
      </c>
      <c r="E12" s="24">
        <v>5922756</v>
      </c>
      <c r="F12" s="6">
        <v>5922756</v>
      </c>
      <c r="G12" s="25">
        <v>5922756</v>
      </c>
      <c r="H12" s="26">
        <v>8271779</v>
      </c>
      <c r="I12" s="24">
        <v>6153720</v>
      </c>
      <c r="J12" s="6">
        <v>6412199</v>
      </c>
      <c r="K12" s="25">
        <v>6694336</v>
      </c>
    </row>
    <row r="13" spans="1:11" ht="13.5">
      <c r="A13" s="22" t="s">
        <v>98</v>
      </c>
      <c r="B13" s="6">
        <v>66071126</v>
      </c>
      <c r="C13" s="6">
        <v>57308731</v>
      </c>
      <c r="D13" s="23">
        <v>60060905</v>
      </c>
      <c r="E13" s="24">
        <v>56151048</v>
      </c>
      <c r="F13" s="6">
        <v>56151048</v>
      </c>
      <c r="G13" s="25">
        <v>56151048</v>
      </c>
      <c r="H13" s="26">
        <v>0</v>
      </c>
      <c r="I13" s="24">
        <v>58340928</v>
      </c>
      <c r="J13" s="6">
        <v>60791257</v>
      </c>
      <c r="K13" s="25">
        <v>63466071</v>
      </c>
    </row>
    <row r="14" spans="1:11" ht="13.5">
      <c r="A14" s="22" t="s">
        <v>24</v>
      </c>
      <c r="B14" s="6">
        <v>21992451</v>
      </c>
      <c r="C14" s="6">
        <v>32180731</v>
      </c>
      <c r="D14" s="23">
        <v>57773602</v>
      </c>
      <c r="E14" s="24">
        <v>20012148</v>
      </c>
      <c r="F14" s="6">
        <v>20012148</v>
      </c>
      <c r="G14" s="25">
        <v>20012148</v>
      </c>
      <c r="H14" s="26">
        <v>12067576</v>
      </c>
      <c r="I14" s="24">
        <v>10012620</v>
      </c>
      <c r="J14" s="6">
        <v>7513148</v>
      </c>
      <c r="K14" s="25">
        <v>1888726</v>
      </c>
    </row>
    <row r="15" spans="1:11" ht="13.5">
      <c r="A15" s="22" t="s">
        <v>99</v>
      </c>
      <c r="B15" s="6">
        <v>5869576</v>
      </c>
      <c r="C15" s="6">
        <v>59059807</v>
      </c>
      <c r="D15" s="23">
        <v>68556939</v>
      </c>
      <c r="E15" s="24">
        <v>68821920</v>
      </c>
      <c r="F15" s="6">
        <v>68821920</v>
      </c>
      <c r="G15" s="25">
        <v>68821920</v>
      </c>
      <c r="H15" s="26">
        <v>84872774</v>
      </c>
      <c r="I15" s="24">
        <v>79641228</v>
      </c>
      <c r="J15" s="6">
        <v>86055628</v>
      </c>
      <c r="K15" s="25">
        <v>93032158</v>
      </c>
    </row>
    <row r="16" spans="1:11" ht="13.5">
      <c r="A16" s="22" t="s">
        <v>20</v>
      </c>
      <c r="B16" s="6">
        <v>126374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202239167</v>
      </c>
      <c r="C17" s="6">
        <v>168742362</v>
      </c>
      <c r="D17" s="23">
        <v>224194945</v>
      </c>
      <c r="E17" s="24">
        <v>119739396</v>
      </c>
      <c r="F17" s="6">
        <v>119739396</v>
      </c>
      <c r="G17" s="25">
        <v>119739396</v>
      </c>
      <c r="H17" s="26">
        <v>91272408</v>
      </c>
      <c r="I17" s="24">
        <v>123965616</v>
      </c>
      <c r="J17" s="6">
        <v>126426909</v>
      </c>
      <c r="K17" s="25">
        <v>128937448</v>
      </c>
    </row>
    <row r="18" spans="1:11" ht="13.5">
      <c r="A18" s="33" t="s">
        <v>26</v>
      </c>
      <c r="B18" s="34">
        <f>SUM(B11:B17)</f>
        <v>409974856</v>
      </c>
      <c r="C18" s="35">
        <f aca="true" t="shared" si="1" ref="C18:K18">SUM(C11:C17)</f>
        <v>440486955</v>
      </c>
      <c r="D18" s="36">
        <f t="shared" si="1"/>
        <v>542189985</v>
      </c>
      <c r="E18" s="34">
        <f t="shared" si="1"/>
        <v>403591200</v>
      </c>
      <c r="F18" s="35">
        <f t="shared" si="1"/>
        <v>403591200</v>
      </c>
      <c r="G18" s="37">
        <f t="shared" si="1"/>
        <v>403591200</v>
      </c>
      <c r="H18" s="38">
        <f t="shared" si="1"/>
        <v>394121112</v>
      </c>
      <c r="I18" s="34">
        <f t="shared" si="1"/>
        <v>416242884</v>
      </c>
      <c r="J18" s="35">
        <f t="shared" si="1"/>
        <v>430991158</v>
      </c>
      <c r="K18" s="37">
        <f t="shared" si="1"/>
        <v>443706218</v>
      </c>
    </row>
    <row r="19" spans="1:11" ht="13.5">
      <c r="A19" s="33" t="s">
        <v>27</v>
      </c>
      <c r="B19" s="39">
        <f>+B10-B18</f>
        <v>-97527657</v>
      </c>
      <c r="C19" s="40">
        <f aca="true" t="shared" si="2" ref="C19:K19">+C10-C18</f>
        <v>-106898449</v>
      </c>
      <c r="D19" s="41">
        <f t="shared" si="2"/>
        <v>-211488280</v>
      </c>
      <c r="E19" s="39">
        <f t="shared" si="2"/>
        <v>-50357252</v>
      </c>
      <c r="F19" s="40">
        <f t="shared" si="2"/>
        <v>-34357252</v>
      </c>
      <c r="G19" s="42">
        <f t="shared" si="2"/>
        <v>-34357252</v>
      </c>
      <c r="H19" s="43">
        <f t="shared" si="2"/>
        <v>-8092565</v>
      </c>
      <c r="I19" s="39">
        <f t="shared" si="2"/>
        <v>-29454156</v>
      </c>
      <c r="J19" s="40">
        <f t="shared" si="2"/>
        <v>-22035361</v>
      </c>
      <c r="K19" s="42">
        <f t="shared" si="2"/>
        <v>-17630049</v>
      </c>
    </row>
    <row r="20" spans="1:11" ht="25.5">
      <c r="A20" s="44" t="s">
        <v>28</v>
      </c>
      <c r="B20" s="45">
        <v>8162805</v>
      </c>
      <c r="C20" s="46">
        <v>12515700</v>
      </c>
      <c r="D20" s="47">
        <v>53403580</v>
      </c>
      <c r="E20" s="45">
        <v>61515996</v>
      </c>
      <c r="F20" s="46">
        <v>61515996</v>
      </c>
      <c r="G20" s="48">
        <v>61515996</v>
      </c>
      <c r="H20" s="49">
        <v>47239232</v>
      </c>
      <c r="I20" s="45">
        <v>51620988</v>
      </c>
      <c r="J20" s="46">
        <v>54707999</v>
      </c>
      <c r="K20" s="48">
        <v>52322999</v>
      </c>
    </row>
    <row r="21" spans="1:11" ht="63.75">
      <c r="A21" s="50" t="s">
        <v>100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101</v>
      </c>
      <c r="B22" s="57">
        <f>SUM(B19:B21)</f>
        <v>-89364852</v>
      </c>
      <c r="C22" s="58">
        <f aca="true" t="shared" si="3" ref="C22:K22">SUM(C19:C21)</f>
        <v>-94382749</v>
      </c>
      <c r="D22" s="59">
        <f t="shared" si="3"/>
        <v>-158084700</v>
      </c>
      <c r="E22" s="57">
        <f t="shared" si="3"/>
        <v>11158744</v>
      </c>
      <c r="F22" s="58">
        <f t="shared" si="3"/>
        <v>27158744</v>
      </c>
      <c r="G22" s="60">
        <f t="shared" si="3"/>
        <v>27158744</v>
      </c>
      <c r="H22" s="61">
        <f t="shared" si="3"/>
        <v>39146667</v>
      </c>
      <c r="I22" s="57">
        <f t="shared" si="3"/>
        <v>22166832</v>
      </c>
      <c r="J22" s="58">
        <f t="shared" si="3"/>
        <v>32672638</v>
      </c>
      <c r="K22" s="60">
        <f t="shared" si="3"/>
        <v>34692950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-89364852</v>
      </c>
      <c r="C24" s="40">
        <f aca="true" t="shared" si="4" ref="C24:K24">SUM(C22:C23)</f>
        <v>-94382749</v>
      </c>
      <c r="D24" s="41">
        <f t="shared" si="4"/>
        <v>-158084700</v>
      </c>
      <c r="E24" s="39">
        <f t="shared" si="4"/>
        <v>11158744</v>
      </c>
      <c r="F24" s="40">
        <f t="shared" si="4"/>
        <v>27158744</v>
      </c>
      <c r="G24" s="42">
        <f t="shared" si="4"/>
        <v>27158744</v>
      </c>
      <c r="H24" s="43">
        <f t="shared" si="4"/>
        <v>39146667</v>
      </c>
      <c r="I24" s="39">
        <f t="shared" si="4"/>
        <v>22166832</v>
      </c>
      <c r="J24" s="40">
        <f t="shared" si="4"/>
        <v>32672638</v>
      </c>
      <c r="K24" s="42">
        <f t="shared" si="4"/>
        <v>34692950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465446</v>
      </c>
      <c r="C27" s="7">
        <v>36735464</v>
      </c>
      <c r="D27" s="69">
        <v>49461343</v>
      </c>
      <c r="E27" s="70">
        <v>60185904</v>
      </c>
      <c r="F27" s="7">
        <v>60185904</v>
      </c>
      <c r="G27" s="71">
        <v>60185904</v>
      </c>
      <c r="H27" s="72">
        <v>38864974</v>
      </c>
      <c r="I27" s="70">
        <v>51620976</v>
      </c>
      <c r="J27" s="7">
        <v>54708000</v>
      </c>
      <c r="K27" s="71">
        <v>52323000</v>
      </c>
    </row>
    <row r="28" spans="1:11" ht="13.5">
      <c r="A28" s="73" t="s">
        <v>33</v>
      </c>
      <c r="B28" s="6">
        <v>465446</v>
      </c>
      <c r="C28" s="6">
        <v>35556632</v>
      </c>
      <c r="D28" s="23">
        <v>42433301</v>
      </c>
      <c r="E28" s="24">
        <v>60185904</v>
      </c>
      <c r="F28" s="6">
        <v>60185904</v>
      </c>
      <c r="G28" s="25">
        <v>60185904</v>
      </c>
      <c r="H28" s="26">
        <v>0</v>
      </c>
      <c r="I28" s="24">
        <v>51620976</v>
      </c>
      <c r="J28" s="6">
        <v>54708000</v>
      </c>
      <c r="K28" s="25">
        <v>52323000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465446</v>
      </c>
      <c r="C32" s="7">
        <f aca="true" t="shared" si="5" ref="C32:K32">SUM(C28:C31)</f>
        <v>35556632</v>
      </c>
      <c r="D32" s="69">
        <f t="shared" si="5"/>
        <v>42433301</v>
      </c>
      <c r="E32" s="70">
        <f t="shared" si="5"/>
        <v>60185904</v>
      </c>
      <c r="F32" s="7">
        <f t="shared" si="5"/>
        <v>60185904</v>
      </c>
      <c r="G32" s="71">
        <f t="shared" si="5"/>
        <v>60185904</v>
      </c>
      <c r="H32" s="72">
        <f t="shared" si="5"/>
        <v>0</v>
      </c>
      <c r="I32" s="70">
        <f t="shared" si="5"/>
        <v>51620976</v>
      </c>
      <c r="J32" s="7">
        <f t="shared" si="5"/>
        <v>54708000</v>
      </c>
      <c r="K32" s="71">
        <f t="shared" si="5"/>
        <v>52323000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-150212371</v>
      </c>
      <c r="C35" s="6">
        <v>-140603254</v>
      </c>
      <c r="D35" s="23">
        <v>-122508224</v>
      </c>
      <c r="E35" s="24">
        <v>-50055999</v>
      </c>
      <c r="F35" s="6">
        <v>-34055999</v>
      </c>
      <c r="G35" s="25">
        <v>-34055999</v>
      </c>
      <c r="H35" s="26">
        <v>136302960</v>
      </c>
      <c r="I35" s="24">
        <v>366998393</v>
      </c>
      <c r="J35" s="6">
        <v>419370901</v>
      </c>
      <c r="K35" s="25">
        <v>468017214</v>
      </c>
    </row>
    <row r="36" spans="1:11" ht="13.5">
      <c r="A36" s="22" t="s">
        <v>39</v>
      </c>
      <c r="B36" s="6">
        <v>1226568476</v>
      </c>
      <c r="C36" s="6">
        <v>1383618214</v>
      </c>
      <c r="D36" s="23">
        <v>1307371792</v>
      </c>
      <c r="E36" s="24">
        <v>2051789810</v>
      </c>
      <c r="F36" s="6">
        <v>2051789810</v>
      </c>
      <c r="G36" s="25">
        <v>2051789810</v>
      </c>
      <c r="H36" s="26">
        <v>1461543317</v>
      </c>
      <c r="I36" s="24">
        <v>1464494044</v>
      </c>
      <c r="J36" s="6">
        <v>1465130739</v>
      </c>
      <c r="K36" s="25">
        <v>1460070925</v>
      </c>
    </row>
    <row r="37" spans="1:11" ht="13.5">
      <c r="A37" s="22" t="s">
        <v>40</v>
      </c>
      <c r="B37" s="6">
        <v>305049218</v>
      </c>
      <c r="C37" s="6">
        <v>373398661</v>
      </c>
      <c r="D37" s="23">
        <v>589569335</v>
      </c>
      <c r="E37" s="24">
        <v>703542945</v>
      </c>
      <c r="F37" s="6">
        <v>703542945</v>
      </c>
      <c r="G37" s="25">
        <v>703542945</v>
      </c>
      <c r="H37" s="26">
        <v>677909539</v>
      </c>
      <c r="I37" s="24">
        <v>742858968</v>
      </c>
      <c r="J37" s="6">
        <v>745632431</v>
      </c>
      <c r="K37" s="25">
        <v>742829810</v>
      </c>
    </row>
    <row r="38" spans="1:11" ht="13.5">
      <c r="A38" s="22" t="s">
        <v>41</v>
      </c>
      <c r="B38" s="6">
        <v>61871865</v>
      </c>
      <c r="C38" s="6">
        <v>88097414</v>
      </c>
      <c r="D38" s="23">
        <v>54137287</v>
      </c>
      <c r="E38" s="24">
        <v>130384174</v>
      </c>
      <c r="F38" s="6">
        <v>130384174</v>
      </c>
      <c r="G38" s="25">
        <v>130384174</v>
      </c>
      <c r="H38" s="26">
        <v>88097413</v>
      </c>
      <c r="I38" s="24">
        <v>58045276</v>
      </c>
      <c r="J38" s="6">
        <v>58045275</v>
      </c>
      <c r="K38" s="25">
        <v>58045282</v>
      </c>
    </row>
    <row r="39" spans="1:11" ht="13.5">
      <c r="A39" s="22" t="s">
        <v>42</v>
      </c>
      <c r="B39" s="6">
        <v>798799880</v>
      </c>
      <c r="C39" s="6">
        <v>875901631</v>
      </c>
      <c r="D39" s="23">
        <v>699240607</v>
      </c>
      <c r="E39" s="24">
        <v>1167806695</v>
      </c>
      <c r="F39" s="6">
        <v>1183806695</v>
      </c>
      <c r="G39" s="25">
        <v>1183806695</v>
      </c>
      <c r="H39" s="26">
        <v>831839358</v>
      </c>
      <c r="I39" s="24">
        <v>1030588193</v>
      </c>
      <c r="J39" s="6">
        <v>1080823937</v>
      </c>
      <c r="K39" s="25">
        <v>1127213053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229690538</v>
      </c>
      <c r="C42" s="6">
        <v>389580543</v>
      </c>
      <c r="D42" s="23">
        <v>440469559</v>
      </c>
      <c r="E42" s="24">
        <v>54414947</v>
      </c>
      <c r="F42" s="6">
        <v>70414947</v>
      </c>
      <c r="G42" s="25">
        <v>70414947</v>
      </c>
      <c r="H42" s="26">
        <v>266061002</v>
      </c>
      <c r="I42" s="24">
        <v>66136740</v>
      </c>
      <c r="J42" s="6">
        <v>72331092</v>
      </c>
      <c r="K42" s="25">
        <v>66856667</v>
      </c>
    </row>
    <row r="43" spans="1:11" ht="13.5">
      <c r="A43" s="22" t="s">
        <v>45</v>
      </c>
      <c r="B43" s="6">
        <v>-227392187</v>
      </c>
      <c r="C43" s="6">
        <v>1138733</v>
      </c>
      <c r="D43" s="23">
        <v>-33672544</v>
      </c>
      <c r="E43" s="24">
        <v>-168625255</v>
      </c>
      <c r="F43" s="6">
        <v>-60185904</v>
      </c>
      <c r="G43" s="25">
        <v>-60185904</v>
      </c>
      <c r="H43" s="26">
        <v>177452046</v>
      </c>
      <c r="I43" s="24">
        <v>62077540</v>
      </c>
      <c r="J43" s="6">
        <v>-27354024</v>
      </c>
      <c r="K43" s="25">
        <v>-26161512</v>
      </c>
    </row>
    <row r="44" spans="1:11" ht="13.5">
      <c r="A44" s="22" t="s">
        <v>46</v>
      </c>
      <c r="B44" s="6">
        <v>1548957</v>
      </c>
      <c r="C44" s="6">
        <v>170122</v>
      </c>
      <c r="D44" s="23">
        <v>96011</v>
      </c>
      <c r="E44" s="24">
        <v>729146</v>
      </c>
      <c r="F44" s="6">
        <v>0</v>
      </c>
      <c r="G44" s="25">
        <v>0</v>
      </c>
      <c r="H44" s="26">
        <v>-1997532</v>
      </c>
      <c r="I44" s="24">
        <v>-446933</v>
      </c>
      <c r="J44" s="6">
        <v>0</v>
      </c>
      <c r="K44" s="25">
        <v>0</v>
      </c>
    </row>
    <row r="45" spans="1:11" ht="13.5">
      <c r="A45" s="33" t="s">
        <v>47</v>
      </c>
      <c r="B45" s="7">
        <v>4911411</v>
      </c>
      <c r="C45" s="7">
        <v>231393145</v>
      </c>
      <c r="D45" s="69">
        <v>125885328</v>
      </c>
      <c r="E45" s="70">
        <v>-111240213</v>
      </c>
      <c r="F45" s="7">
        <v>12469992</v>
      </c>
      <c r="G45" s="71">
        <v>12469992</v>
      </c>
      <c r="H45" s="72">
        <v>-575351353</v>
      </c>
      <c r="I45" s="70">
        <v>132582230</v>
      </c>
      <c r="J45" s="7">
        <v>89521875</v>
      </c>
      <c r="K45" s="71">
        <v>129608774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-71875</v>
      </c>
      <c r="C48" s="6">
        <v>3050001</v>
      </c>
      <c r="D48" s="23">
        <v>2630052</v>
      </c>
      <c r="E48" s="24">
        <v>21018151</v>
      </c>
      <c r="F48" s="6">
        <v>37018151</v>
      </c>
      <c r="G48" s="25">
        <v>37018151</v>
      </c>
      <c r="H48" s="26">
        <v>5023590</v>
      </c>
      <c r="I48" s="24">
        <v>46226814</v>
      </c>
      <c r="J48" s="6">
        <v>90595626</v>
      </c>
      <c r="K48" s="25">
        <v>130670357</v>
      </c>
    </row>
    <row r="49" spans="1:11" ht="13.5">
      <c r="A49" s="22" t="s">
        <v>50</v>
      </c>
      <c r="B49" s="6">
        <f>+B75</f>
        <v>1707262750.7945263</v>
      </c>
      <c r="C49" s="6">
        <f aca="true" t="shared" si="6" ref="C49:K49">+C75</f>
        <v>1838101910.917418</v>
      </c>
      <c r="D49" s="23">
        <f t="shared" si="6"/>
        <v>2100922867.2146738</v>
      </c>
      <c r="E49" s="24">
        <f t="shared" si="6"/>
        <v>2994836143.937254</v>
      </c>
      <c r="F49" s="6">
        <f t="shared" si="6"/>
        <v>2994836143.937254</v>
      </c>
      <c r="G49" s="25">
        <f t="shared" si="6"/>
        <v>2994836143.937254</v>
      </c>
      <c r="H49" s="26">
        <f t="shared" si="6"/>
        <v>2058381205.5938907</v>
      </c>
      <c r="I49" s="24">
        <f t="shared" si="6"/>
        <v>2086920000.227556</v>
      </c>
      <c r="J49" s="6">
        <f t="shared" si="6"/>
        <v>2085682756.3220725</v>
      </c>
      <c r="K49" s="25">
        <f t="shared" si="6"/>
        <v>2078562252.1392741</v>
      </c>
    </row>
    <row r="50" spans="1:11" ht="13.5">
      <c r="A50" s="33" t="s">
        <v>51</v>
      </c>
      <c r="B50" s="7">
        <f>+B48-B49</f>
        <v>-1707334625.7945263</v>
      </c>
      <c r="C50" s="7">
        <f aca="true" t="shared" si="7" ref="C50:K50">+C48-C49</f>
        <v>-1835051909.917418</v>
      </c>
      <c r="D50" s="69">
        <f t="shared" si="7"/>
        <v>-2098292815.2146738</v>
      </c>
      <c r="E50" s="70">
        <f t="shared" si="7"/>
        <v>-2973817992.937254</v>
      </c>
      <c r="F50" s="7">
        <f t="shared" si="7"/>
        <v>-2957817992.937254</v>
      </c>
      <c r="G50" s="71">
        <f t="shared" si="7"/>
        <v>-2957817992.937254</v>
      </c>
      <c r="H50" s="72">
        <f t="shared" si="7"/>
        <v>-2053357615.5938907</v>
      </c>
      <c r="I50" s="70">
        <f t="shared" si="7"/>
        <v>-2040693186.227556</v>
      </c>
      <c r="J50" s="7">
        <f t="shared" si="7"/>
        <v>-1995087130.3220725</v>
      </c>
      <c r="K50" s="71">
        <f t="shared" si="7"/>
        <v>-1947891895.1392741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1002361080</v>
      </c>
      <c r="C53" s="6">
        <v>1160663315</v>
      </c>
      <c r="D53" s="23">
        <v>1084425574</v>
      </c>
      <c r="E53" s="24">
        <v>1721816562</v>
      </c>
      <c r="F53" s="6">
        <v>1721816562</v>
      </c>
      <c r="G53" s="25">
        <v>1721816562</v>
      </c>
      <c r="H53" s="26">
        <v>1238550138</v>
      </c>
      <c r="I53" s="24">
        <v>1221263988</v>
      </c>
      <c r="J53" s="6">
        <v>1221900683</v>
      </c>
      <c r="K53" s="25">
        <v>1216840869</v>
      </c>
    </row>
    <row r="54" spans="1:11" ht="13.5">
      <c r="A54" s="22" t="s">
        <v>54</v>
      </c>
      <c r="B54" s="6">
        <v>0</v>
      </c>
      <c r="C54" s="6">
        <v>57159689</v>
      </c>
      <c r="D54" s="23">
        <v>57917580</v>
      </c>
      <c r="E54" s="24">
        <v>56151048</v>
      </c>
      <c r="F54" s="6">
        <v>56151048</v>
      </c>
      <c r="G54" s="25">
        <v>56151048</v>
      </c>
      <c r="H54" s="26">
        <v>0</v>
      </c>
      <c r="I54" s="24">
        <v>58340928</v>
      </c>
      <c r="J54" s="6">
        <v>60791257</v>
      </c>
      <c r="K54" s="25">
        <v>63466071</v>
      </c>
    </row>
    <row r="55" spans="1:11" ht="13.5">
      <c r="A55" s="22" t="s">
        <v>55</v>
      </c>
      <c r="B55" s="6">
        <v>465446</v>
      </c>
      <c r="C55" s="6">
        <v>17313915</v>
      </c>
      <c r="D55" s="23">
        <v>21216533</v>
      </c>
      <c r="E55" s="24">
        <v>35746452</v>
      </c>
      <c r="F55" s="6">
        <v>35746452</v>
      </c>
      <c r="G55" s="25">
        <v>35746452</v>
      </c>
      <c r="H55" s="26">
        <v>31111301</v>
      </c>
      <c r="I55" s="24">
        <v>49657848</v>
      </c>
      <c r="J55" s="6">
        <v>54708000</v>
      </c>
      <c r="K55" s="25">
        <v>52323000</v>
      </c>
    </row>
    <row r="56" spans="1:11" ht="13.5">
      <c r="A56" s="22" t="s">
        <v>56</v>
      </c>
      <c r="B56" s="6">
        <v>7093242</v>
      </c>
      <c r="C56" s="6">
        <v>7370223</v>
      </c>
      <c r="D56" s="23">
        <v>6298757</v>
      </c>
      <c r="E56" s="24">
        <v>18751416</v>
      </c>
      <c r="F56" s="6">
        <v>18751416</v>
      </c>
      <c r="G56" s="25">
        <v>18751416</v>
      </c>
      <c r="H56" s="26">
        <v>16279918</v>
      </c>
      <c r="I56" s="24">
        <v>17800440</v>
      </c>
      <c r="J56" s="6">
        <v>18156453</v>
      </c>
      <c r="K56" s="25">
        <v>18519581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103</v>
      </c>
      <c r="B70" s="5">
        <f>IF(ISERROR(B71/B72),0,(B71/B72))</f>
        <v>0.6740385327134975</v>
      </c>
      <c r="C70" s="5">
        <f aca="true" t="shared" si="8" ref="C70:K70">IF(ISERROR(C71/C72),0,(C71/C72))</f>
        <v>0.636632172609245</v>
      </c>
      <c r="D70" s="5">
        <f t="shared" si="8"/>
        <v>0.5606746684100968</v>
      </c>
      <c r="E70" s="5">
        <f t="shared" si="8"/>
        <v>0.5058000016475974</v>
      </c>
      <c r="F70" s="5">
        <f t="shared" si="8"/>
        <v>0.5058000016475974</v>
      </c>
      <c r="G70" s="5">
        <f t="shared" si="8"/>
        <v>0.5058000016475974</v>
      </c>
      <c r="H70" s="5">
        <f t="shared" si="8"/>
        <v>0.6844772108208196</v>
      </c>
      <c r="I70" s="5">
        <f t="shared" si="8"/>
        <v>0.5964453296955801</v>
      </c>
      <c r="J70" s="5">
        <f t="shared" si="8"/>
        <v>0.5949743913285166</v>
      </c>
      <c r="K70" s="5">
        <f t="shared" si="8"/>
        <v>0.5934905739769398</v>
      </c>
    </row>
    <row r="71" spans="1:11" ht="12.75" hidden="1">
      <c r="A71" s="1" t="s">
        <v>104</v>
      </c>
      <c r="B71" s="2">
        <f>+B83</f>
        <v>107149326</v>
      </c>
      <c r="C71" s="2">
        <f aca="true" t="shared" si="9" ref="C71:K71">+C83</f>
        <v>107582242</v>
      </c>
      <c r="D71" s="2">
        <f t="shared" si="9"/>
        <v>95452189</v>
      </c>
      <c r="E71" s="2">
        <f t="shared" si="9"/>
        <v>90378586</v>
      </c>
      <c r="F71" s="2">
        <f t="shared" si="9"/>
        <v>90378586</v>
      </c>
      <c r="G71" s="2">
        <f t="shared" si="9"/>
        <v>90378586</v>
      </c>
      <c r="H71" s="2">
        <f t="shared" si="9"/>
        <v>128096925</v>
      </c>
      <c r="I71" s="2">
        <f t="shared" si="9"/>
        <v>118365864</v>
      </c>
      <c r="J71" s="2">
        <f t="shared" si="9"/>
        <v>125687484</v>
      </c>
      <c r="K71" s="2">
        <f t="shared" si="9"/>
        <v>133500108</v>
      </c>
    </row>
    <row r="72" spans="1:11" ht="12.75" hidden="1">
      <c r="A72" s="1" t="s">
        <v>105</v>
      </c>
      <c r="B72" s="2">
        <f>+B77</f>
        <v>158966173</v>
      </c>
      <c r="C72" s="2">
        <f aca="true" t="shared" si="10" ref="C72:K72">+C77</f>
        <v>168986499</v>
      </c>
      <c r="D72" s="2">
        <f t="shared" si="10"/>
        <v>170245232</v>
      </c>
      <c r="E72" s="2">
        <f t="shared" si="10"/>
        <v>178684432</v>
      </c>
      <c r="F72" s="2">
        <f t="shared" si="10"/>
        <v>178684432</v>
      </c>
      <c r="G72" s="2">
        <f t="shared" si="10"/>
        <v>178684432</v>
      </c>
      <c r="H72" s="2">
        <f t="shared" si="10"/>
        <v>187145639</v>
      </c>
      <c r="I72" s="2">
        <f t="shared" si="10"/>
        <v>198452160</v>
      </c>
      <c r="J72" s="2">
        <f t="shared" si="10"/>
        <v>211248561</v>
      </c>
      <c r="K72" s="2">
        <f t="shared" si="10"/>
        <v>224940570</v>
      </c>
    </row>
    <row r="73" spans="1:11" ht="12.75" hidden="1">
      <c r="A73" s="1" t="s">
        <v>106</v>
      </c>
      <c r="B73" s="2">
        <f>+B74</f>
        <v>-18642617.166666627</v>
      </c>
      <c r="C73" s="2">
        <f aca="true" t="shared" si="11" ref="C73:K73">+(C78+C80+C81+C82)-(B78+B80+B81+B82)</f>
        <v>5355498</v>
      </c>
      <c r="D73" s="2">
        <f t="shared" si="11"/>
        <v>17296289</v>
      </c>
      <c r="E73" s="2">
        <f t="shared" si="11"/>
        <v>173225771</v>
      </c>
      <c r="F73" s="2">
        <f>+(F78+F80+F81+F82)-(D78+D80+D81+D82)</f>
        <v>173225771</v>
      </c>
      <c r="G73" s="2">
        <f>+(G78+G80+G81+G82)-(D78+D80+D81+D82)</f>
        <v>173225771</v>
      </c>
      <c r="H73" s="2">
        <f>+(H78+H80+H81+H82)-(D78+D80+D81+D82)</f>
        <v>257643923</v>
      </c>
      <c r="I73" s="2">
        <f>+(I78+I80+I81+I82)-(E78+E80+E81+E82)</f>
        <v>292773848</v>
      </c>
      <c r="J73" s="2">
        <f t="shared" si="11"/>
        <v>8137529</v>
      </c>
      <c r="K73" s="2">
        <f t="shared" si="11"/>
        <v>8708092</v>
      </c>
    </row>
    <row r="74" spans="1:11" ht="12.75" hidden="1">
      <c r="A74" s="1" t="s">
        <v>107</v>
      </c>
      <c r="B74" s="2">
        <f>+TREND(C74:E74)</f>
        <v>-18642617.166666627</v>
      </c>
      <c r="C74" s="2">
        <f>+C73</f>
        <v>5355498</v>
      </c>
      <c r="D74" s="2">
        <f aca="true" t="shared" si="12" ref="D74:K74">+D73</f>
        <v>17296289</v>
      </c>
      <c r="E74" s="2">
        <f t="shared" si="12"/>
        <v>173225771</v>
      </c>
      <c r="F74" s="2">
        <f t="shared" si="12"/>
        <v>173225771</v>
      </c>
      <c r="G74" s="2">
        <f t="shared" si="12"/>
        <v>173225771</v>
      </c>
      <c r="H74" s="2">
        <f t="shared" si="12"/>
        <v>257643923</v>
      </c>
      <c r="I74" s="2">
        <f t="shared" si="12"/>
        <v>292773848</v>
      </c>
      <c r="J74" s="2">
        <f t="shared" si="12"/>
        <v>8137529</v>
      </c>
      <c r="K74" s="2">
        <f t="shared" si="12"/>
        <v>8708092</v>
      </c>
    </row>
    <row r="75" spans="1:11" ht="12.75" hidden="1">
      <c r="A75" s="1" t="s">
        <v>108</v>
      </c>
      <c r="B75" s="2">
        <f>+B84-(((B80+B81+B78)*B70)-B79)</f>
        <v>1707262750.7945263</v>
      </c>
      <c r="C75" s="2">
        <f aca="true" t="shared" si="13" ref="C75:K75">+C84-(((C80+C81+C78)*C70)-C79)</f>
        <v>1838101910.917418</v>
      </c>
      <c r="D75" s="2">
        <f t="shared" si="13"/>
        <v>2100922867.2146738</v>
      </c>
      <c r="E75" s="2">
        <f t="shared" si="13"/>
        <v>2994836143.937254</v>
      </c>
      <c r="F75" s="2">
        <f t="shared" si="13"/>
        <v>2994836143.937254</v>
      </c>
      <c r="G75" s="2">
        <f t="shared" si="13"/>
        <v>2994836143.937254</v>
      </c>
      <c r="H75" s="2">
        <f t="shared" si="13"/>
        <v>2058381205.5938907</v>
      </c>
      <c r="I75" s="2">
        <f t="shared" si="13"/>
        <v>2086920000.227556</v>
      </c>
      <c r="J75" s="2">
        <f t="shared" si="13"/>
        <v>2085682756.3220725</v>
      </c>
      <c r="K75" s="2">
        <f t="shared" si="13"/>
        <v>2078562252.1392741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158966173</v>
      </c>
      <c r="C77" s="3">
        <v>168986499</v>
      </c>
      <c r="D77" s="3">
        <v>170245232</v>
      </c>
      <c r="E77" s="3">
        <v>178684432</v>
      </c>
      <c r="F77" s="3">
        <v>178684432</v>
      </c>
      <c r="G77" s="3">
        <v>178684432</v>
      </c>
      <c r="H77" s="3">
        <v>187145639</v>
      </c>
      <c r="I77" s="3">
        <v>198452160</v>
      </c>
      <c r="J77" s="3">
        <v>211248561</v>
      </c>
      <c r="K77" s="3">
        <v>224940570</v>
      </c>
    </row>
    <row r="78" spans="1:11" ht="12.75" hidden="1">
      <c r="A78" s="1" t="s">
        <v>66</v>
      </c>
      <c r="B78" s="3">
        <v>225808996</v>
      </c>
      <c r="C78" s="3">
        <v>224361381</v>
      </c>
      <c r="D78" s="3">
        <v>224361381</v>
      </c>
      <c r="E78" s="3">
        <v>332054843</v>
      </c>
      <c r="F78" s="3">
        <v>332054843</v>
      </c>
      <c r="G78" s="3">
        <v>332054843</v>
      </c>
      <c r="H78" s="3">
        <v>224361381</v>
      </c>
      <c r="I78" s="3">
        <v>244757869</v>
      </c>
      <c r="J78" s="3">
        <v>244757869</v>
      </c>
      <c r="K78" s="3">
        <v>244757869</v>
      </c>
    </row>
    <row r="79" spans="1:11" ht="12.75" hidden="1">
      <c r="A79" s="1" t="s">
        <v>67</v>
      </c>
      <c r="B79" s="3">
        <v>290099946</v>
      </c>
      <c r="C79" s="3">
        <v>349958616</v>
      </c>
      <c r="D79" s="3">
        <v>530173884</v>
      </c>
      <c r="E79" s="3">
        <v>668851679</v>
      </c>
      <c r="F79" s="3">
        <v>668851679</v>
      </c>
      <c r="G79" s="3">
        <v>668851679</v>
      </c>
      <c r="H79" s="3">
        <v>654191041</v>
      </c>
      <c r="I79" s="3">
        <v>677946727</v>
      </c>
      <c r="J79" s="3">
        <v>680720190</v>
      </c>
      <c r="K79" s="3">
        <v>677917569</v>
      </c>
    </row>
    <row r="80" spans="1:11" ht="12.75" hidden="1">
      <c r="A80" s="1" t="s">
        <v>68</v>
      </c>
      <c r="B80" s="3">
        <v>-211873670</v>
      </c>
      <c r="C80" s="3">
        <v>-204066640</v>
      </c>
      <c r="D80" s="3">
        <v>-208145188</v>
      </c>
      <c r="E80" s="3">
        <v>-117552638</v>
      </c>
      <c r="F80" s="3">
        <v>-117552638</v>
      </c>
      <c r="G80" s="3">
        <v>-117552638</v>
      </c>
      <c r="H80" s="3">
        <v>32713121</v>
      </c>
      <c r="I80" s="3">
        <v>210558332</v>
      </c>
      <c r="J80" s="3">
        <v>218687803</v>
      </c>
      <c r="K80" s="3">
        <v>227387431</v>
      </c>
    </row>
    <row r="81" spans="1:11" ht="12.75" hidden="1">
      <c r="A81" s="1" t="s">
        <v>69</v>
      </c>
      <c r="B81" s="3">
        <v>62308084</v>
      </c>
      <c r="C81" s="3">
        <v>61304167</v>
      </c>
      <c r="D81" s="3">
        <v>82679004</v>
      </c>
      <c r="E81" s="3">
        <v>57618763</v>
      </c>
      <c r="F81" s="3">
        <v>57618763</v>
      </c>
      <c r="G81" s="3">
        <v>57618763</v>
      </c>
      <c r="H81" s="3">
        <v>99464618</v>
      </c>
      <c r="I81" s="3">
        <v>109578615</v>
      </c>
      <c r="J81" s="3">
        <v>109586673</v>
      </c>
      <c r="K81" s="3">
        <v>109595137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107149326</v>
      </c>
      <c r="C83" s="3">
        <v>107582242</v>
      </c>
      <c r="D83" s="3">
        <v>95452189</v>
      </c>
      <c r="E83" s="3">
        <v>90378586</v>
      </c>
      <c r="F83" s="3">
        <v>90378586</v>
      </c>
      <c r="G83" s="3">
        <v>90378586</v>
      </c>
      <c r="H83" s="3">
        <v>128096925</v>
      </c>
      <c r="I83" s="3">
        <v>118365864</v>
      </c>
      <c r="J83" s="3">
        <v>125687484</v>
      </c>
      <c r="K83" s="3">
        <v>133500108</v>
      </c>
    </row>
    <row r="84" spans="1:11" ht="12.75" hidden="1">
      <c r="A84" s="1" t="s">
        <v>72</v>
      </c>
      <c r="B84" s="3">
        <v>1468553801</v>
      </c>
      <c r="C84" s="3">
        <v>1540091785</v>
      </c>
      <c r="D84" s="3">
        <v>1626197015</v>
      </c>
      <c r="E84" s="3">
        <v>2463623251</v>
      </c>
      <c r="F84" s="3">
        <v>2463623251</v>
      </c>
      <c r="G84" s="3">
        <v>2463623251</v>
      </c>
      <c r="H84" s="3">
        <v>1648233067</v>
      </c>
      <c r="I84" s="3">
        <v>1745902148</v>
      </c>
      <c r="J84" s="3">
        <v>1745902137</v>
      </c>
      <c r="K84" s="3">
        <v>1745902149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155125985</v>
      </c>
      <c r="D5" s="23">
        <v>168486900</v>
      </c>
      <c r="E5" s="24">
        <v>189074048</v>
      </c>
      <c r="F5" s="6">
        <v>189074048</v>
      </c>
      <c r="G5" s="25">
        <v>189074048</v>
      </c>
      <c r="H5" s="26">
        <v>168504710</v>
      </c>
      <c r="I5" s="24">
        <v>185701072</v>
      </c>
      <c r="J5" s="6">
        <v>196843135</v>
      </c>
      <c r="K5" s="25">
        <v>208653723</v>
      </c>
    </row>
    <row r="6" spans="1:11" ht="13.5">
      <c r="A6" s="22" t="s">
        <v>18</v>
      </c>
      <c r="B6" s="6">
        <v>0</v>
      </c>
      <c r="C6" s="6">
        <v>366175407</v>
      </c>
      <c r="D6" s="23">
        <v>321803844</v>
      </c>
      <c r="E6" s="24">
        <v>754363039</v>
      </c>
      <c r="F6" s="6">
        <v>697389723</v>
      </c>
      <c r="G6" s="25">
        <v>697389723</v>
      </c>
      <c r="H6" s="26">
        <v>285452240</v>
      </c>
      <c r="I6" s="24">
        <v>558259373</v>
      </c>
      <c r="J6" s="6">
        <v>591754933</v>
      </c>
      <c r="K6" s="25">
        <v>656260229</v>
      </c>
    </row>
    <row r="7" spans="1:11" ht="13.5">
      <c r="A7" s="22" t="s">
        <v>19</v>
      </c>
      <c r="B7" s="6">
        <v>0</v>
      </c>
      <c r="C7" s="6">
        <v>2524306</v>
      </c>
      <c r="D7" s="23">
        <v>2625004</v>
      </c>
      <c r="E7" s="24">
        <v>3358440</v>
      </c>
      <c r="F7" s="6">
        <v>5100000</v>
      </c>
      <c r="G7" s="25">
        <v>5100000</v>
      </c>
      <c r="H7" s="26">
        <v>2305183</v>
      </c>
      <c r="I7" s="24">
        <v>6610000</v>
      </c>
      <c r="J7" s="6">
        <v>6622100</v>
      </c>
      <c r="K7" s="25">
        <v>6637973</v>
      </c>
    </row>
    <row r="8" spans="1:11" ht="13.5">
      <c r="A8" s="22" t="s">
        <v>20</v>
      </c>
      <c r="B8" s="6">
        <v>0</v>
      </c>
      <c r="C8" s="6">
        <v>809864044</v>
      </c>
      <c r="D8" s="23">
        <v>604448693</v>
      </c>
      <c r="E8" s="24">
        <v>652083000</v>
      </c>
      <c r="F8" s="6">
        <v>774562000</v>
      </c>
      <c r="G8" s="25">
        <v>774562000</v>
      </c>
      <c r="H8" s="26">
        <v>730159561</v>
      </c>
      <c r="I8" s="24">
        <v>677789000</v>
      </c>
      <c r="J8" s="6">
        <v>708706000</v>
      </c>
      <c r="K8" s="25">
        <v>698479000</v>
      </c>
    </row>
    <row r="9" spans="1:11" ht="13.5">
      <c r="A9" s="22" t="s">
        <v>21</v>
      </c>
      <c r="B9" s="6">
        <v>0</v>
      </c>
      <c r="C9" s="6">
        <v>14813737</v>
      </c>
      <c r="D9" s="23">
        <v>159099114</v>
      </c>
      <c r="E9" s="24">
        <v>335810243</v>
      </c>
      <c r="F9" s="6">
        <v>336925583</v>
      </c>
      <c r="G9" s="25">
        <v>336925583</v>
      </c>
      <c r="H9" s="26">
        <v>202317889</v>
      </c>
      <c r="I9" s="24">
        <v>372107690</v>
      </c>
      <c r="J9" s="6">
        <v>430486115</v>
      </c>
      <c r="K9" s="25">
        <v>477780936</v>
      </c>
    </row>
    <row r="10" spans="1:11" ht="25.5">
      <c r="A10" s="27" t="s">
        <v>97</v>
      </c>
      <c r="B10" s="28">
        <f>SUM(B5:B9)</f>
        <v>0</v>
      </c>
      <c r="C10" s="29">
        <f aca="true" t="shared" si="0" ref="C10:K10">SUM(C5:C9)</f>
        <v>1348503479</v>
      </c>
      <c r="D10" s="30">
        <f t="shared" si="0"/>
        <v>1256463555</v>
      </c>
      <c r="E10" s="28">
        <f t="shared" si="0"/>
        <v>1934688770</v>
      </c>
      <c r="F10" s="29">
        <f t="shared" si="0"/>
        <v>2003051354</v>
      </c>
      <c r="G10" s="31">
        <f t="shared" si="0"/>
        <v>2003051354</v>
      </c>
      <c r="H10" s="32">
        <f t="shared" si="0"/>
        <v>1388739583</v>
      </c>
      <c r="I10" s="28">
        <f t="shared" si="0"/>
        <v>1800467135</v>
      </c>
      <c r="J10" s="29">
        <f t="shared" si="0"/>
        <v>1934412283</v>
      </c>
      <c r="K10" s="31">
        <f t="shared" si="0"/>
        <v>2047811861</v>
      </c>
    </row>
    <row r="11" spans="1:11" ht="13.5">
      <c r="A11" s="22" t="s">
        <v>22</v>
      </c>
      <c r="B11" s="6">
        <v>0</v>
      </c>
      <c r="C11" s="6">
        <v>484116531</v>
      </c>
      <c r="D11" s="23">
        <v>544294296</v>
      </c>
      <c r="E11" s="24">
        <v>568214673</v>
      </c>
      <c r="F11" s="6">
        <v>596706169</v>
      </c>
      <c r="G11" s="25">
        <v>596706169</v>
      </c>
      <c r="H11" s="26">
        <v>547084210</v>
      </c>
      <c r="I11" s="24">
        <v>597356265</v>
      </c>
      <c r="J11" s="6">
        <v>639061403</v>
      </c>
      <c r="K11" s="25">
        <v>689831007</v>
      </c>
    </row>
    <row r="12" spans="1:11" ht="13.5">
      <c r="A12" s="22" t="s">
        <v>23</v>
      </c>
      <c r="B12" s="6">
        <v>0</v>
      </c>
      <c r="C12" s="6">
        <v>31108808</v>
      </c>
      <c r="D12" s="23">
        <v>24574613</v>
      </c>
      <c r="E12" s="24">
        <v>29771957</v>
      </c>
      <c r="F12" s="6">
        <v>29440133</v>
      </c>
      <c r="G12" s="25">
        <v>29440133</v>
      </c>
      <c r="H12" s="26">
        <v>25698790</v>
      </c>
      <c r="I12" s="24">
        <v>29333074</v>
      </c>
      <c r="J12" s="6">
        <v>31093056</v>
      </c>
      <c r="K12" s="25">
        <v>32958635</v>
      </c>
    </row>
    <row r="13" spans="1:11" ht="13.5">
      <c r="A13" s="22" t="s">
        <v>98</v>
      </c>
      <c r="B13" s="6">
        <v>0</v>
      </c>
      <c r="C13" s="6">
        <v>282732724</v>
      </c>
      <c r="D13" s="23">
        <v>300083069</v>
      </c>
      <c r="E13" s="24">
        <v>203546981</v>
      </c>
      <c r="F13" s="6">
        <v>203546981</v>
      </c>
      <c r="G13" s="25">
        <v>203546981</v>
      </c>
      <c r="H13" s="26">
        <v>0</v>
      </c>
      <c r="I13" s="24">
        <v>223795269</v>
      </c>
      <c r="J13" s="6">
        <v>237530863</v>
      </c>
      <c r="K13" s="25">
        <v>252085876</v>
      </c>
    </row>
    <row r="14" spans="1:11" ht="13.5">
      <c r="A14" s="22" t="s">
        <v>24</v>
      </c>
      <c r="B14" s="6">
        <v>0</v>
      </c>
      <c r="C14" s="6">
        <v>477277961</v>
      </c>
      <c r="D14" s="23">
        <v>235485204</v>
      </c>
      <c r="E14" s="24">
        <v>367510867</v>
      </c>
      <c r="F14" s="6">
        <v>157010867</v>
      </c>
      <c r="G14" s="25">
        <v>157010867</v>
      </c>
      <c r="H14" s="26">
        <v>115831054</v>
      </c>
      <c r="I14" s="24">
        <v>150129327</v>
      </c>
      <c r="J14" s="6">
        <v>159147578</v>
      </c>
      <c r="K14" s="25">
        <v>168706763</v>
      </c>
    </row>
    <row r="15" spans="1:11" ht="13.5">
      <c r="A15" s="22" t="s">
        <v>99</v>
      </c>
      <c r="B15" s="6">
        <v>0</v>
      </c>
      <c r="C15" s="6">
        <v>689841822</v>
      </c>
      <c r="D15" s="23">
        <v>745510043</v>
      </c>
      <c r="E15" s="24">
        <v>896655719</v>
      </c>
      <c r="F15" s="6">
        <v>973373450</v>
      </c>
      <c r="G15" s="25">
        <v>973373450</v>
      </c>
      <c r="H15" s="26">
        <v>613783343</v>
      </c>
      <c r="I15" s="24">
        <v>780002129</v>
      </c>
      <c r="J15" s="6">
        <v>761150558</v>
      </c>
      <c r="K15" s="25">
        <v>756399598</v>
      </c>
    </row>
    <row r="16" spans="1:11" ht="13.5">
      <c r="A16" s="22" t="s">
        <v>20</v>
      </c>
      <c r="B16" s="6">
        <v>0</v>
      </c>
      <c r="C16" s="6">
        <v>88009240</v>
      </c>
      <c r="D16" s="23">
        <v>0</v>
      </c>
      <c r="E16" s="24">
        <v>161355000</v>
      </c>
      <c r="F16" s="6">
        <v>161800000</v>
      </c>
      <c r="G16" s="25">
        <v>161800000</v>
      </c>
      <c r="H16" s="26">
        <v>93418430</v>
      </c>
      <c r="I16" s="24">
        <v>168000000</v>
      </c>
      <c r="J16" s="6">
        <v>202557800</v>
      </c>
      <c r="K16" s="25">
        <v>228240314</v>
      </c>
    </row>
    <row r="17" spans="1:11" ht="13.5">
      <c r="A17" s="22" t="s">
        <v>25</v>
      </c>
      <c r="B17" s="6">
        <v>0</v>
      </c>
      <c r="C17" s="6">
        <v>258529058</v>
      </c>
      <c r="D17" s="23">
        <v>176026682</v>
      </c>
      <c r="E17" s="24">
        <v>496555949</v>
      </c>
      <c r="F17" s="6">
        <v>622984341</v>
      </c>
      <c r="G17" s="25">
        <v>622984341</v>
      </c>
      <c r="H17" s="26">
        <v>278141166</v>
      </c>
      <c r="I17" s="24">
        <v>555394514</v>
      </c>
      <c r="J17" s="6">
        <v>563415672</v>
      </c>
      <c r="K17" s="25">
        <v>584537062</v>
      </c>
    </row>
    <row r="18" spans="1:11" ht="13.5">
      <c r="A18" s="33" t="s">
        <v>26</v>
      </c>
      <c r="B18" s="34">
        <f>SUM(B11:B17)</f>
        <v>0</v>
      </c>
      <c r="C18" s="35">
        <f aca="true" t="shared" si="1" ref="C18:K18">SUM(C11:C17)</f>
        <v>2311616144</v>
      </c>
      <c r="D18" s="36">
        <f t="shared" si="1"/>
        <v>2025973907</v>
      </c>
      <c r="E18" s="34">
        <f t="shared" si="1"/>
        <v>2723611146</v>
      </c>
      <c r="F18" s="35">
        <f t="shared" si="1"/>
        <v>2744861941</v>
      </c>
      <c r="G18" s="37">
        <f t="shared" si="1"/>
        <v>2744861941</v>
      </c>
      <c r="H18" s="38">
        <f t="shared" si="1"/>
        <v>1673956993</v>
      </c>
      <c r="I18" s="34">
        <f t="shared" si="1"/>
        <v>2504010578</v>
      </c>
      <c r="J18" s="35">
        <f t="shared" si="1"/>
        <v>2593956930</v>
      </c>
      <c r="K18" s="37">
        <f t="shared" si="1"/>
        <v>2712759255</v>
      </c>
    </row>
    <row r="19" spans="1:11" ht="13.5">
      <c r="A19" s="33" t="s">
        <v>27</v>
      </c>
      <c r="B19" s="39">
        <f>+B10-B18</f>
        <v>0</v>
      </c>
      <c r="C19" s="40">
        <f aca="true" t="shared" si="2" ref="C19:K19">+C10-C18</f>
        <v>-963112665</v>
      </c>
      <c r="D19" s="41">
        <f t="shared" si="2"/>
        <v>-769510352</v>
      </c>
      <c r="E19" s="39">
        <f t="shared" si="2"/>
        <v>-788922376</v>
      </c>
      <c r="F19" s="40">
        <f t="shared" si="2"/>
        <v>-741810587</v>
      </c>
      <c r="G19" s="42">
        <f t="shared" si="2"/>
        <v>-741810587</v>
      </c>
      <c r="H19" s="43">
        <f t="shared" si="2"/>
        <v>-285217410</v>
      </c>
      <c r="I19" s="39">
        <f t="shared" si="2"/>
        <v>-703543443</v>
      </c>
      <c r="J19" s="40">
        <f t="shared" si="2"/>
        <v>-659544647</v>
      </c>
      <c r="K19" s="42">
        <f t="shared" si="2"/>
        <v>-664947394</v>
      </c>
    </row>
    <row r="20" spans="1:11" ht="25.5">
      <c r="A20" s="44" t="s">
        <v>28</v>
      </c>
      <c r="B20" s="45">
        <v>0</v>
      </c>
      <c r="C20" s="46">
        <v>178617768</v>
      </c>
      <c r="D20" s="47">
        <v>215123765</v>
      </c>
      <c r="E20" s="45">
        <v>228626000</v>
      </c>
      <c r="F20" s="46">
        <v>244142998</v>
      </c>
      <c r="G20" s="48">
        <v>244142998</v>
      </c>
      <c r="H20" s="49">
        <v>257911613</v>
      </c>
      <c r="I20" s="45">
        <v>249431025</v>
      </c>
      <c r="J20" s="46">
        <v>238848998</v>
      </c>
      <c r="K20" s="48">
        <v>245456000</v>
      </c>
    </row>
    <row r="21" spans="1:11" ht="63.75">
      <c r="A21" s="50" t="s">
        <v>100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101</v>
      </c>
      <c r="B22" s="57">
        <f>SUM(B19:B21)</f>
        <v>0</v>
      </c>
      <c r="C22" s="58">
        <f aca="true" t="shared" si="3" ref="C22:K22">SUM(C19:C21)</f>
        <v>-784494897</v>
      </c>
      <c r="D22" s="59">
        <f t="shared" si="3"/>
        <v>-554386587</v>
      </c>
      <c r="E22" s="57">
        <f t="shared" si="3"/>
        <v>-560296376</v>
      </c>
      <c r="F22" s="58">
        <f t="shared" si="3"/>
        <v>-497667589</v>
      </c>
      <c r="G22" s="60">
        <f t="shared" si="3"/>
        <v>-497667589</v>
      </c>
      <c r="H22" s="61">
        <f t="shared" si="3"/>
        <v>-27305797</v>
      </c>
      <c r="I22" s="57">
        <f t="shared" si="3"/>
        <v>-454112418</v>
      </c>
      <c r="J22" s="58">
        <f t="shared" si="3"/>
        <v>-420695649</v>
      </c>
      <c r="K22" s="60">
        <f t="shared" si="3"/>
        <v>-419491394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0</v>
      </c>
      <c r="C24" s="40">
        <f aca="true" t="shared" si="4" ref="C24:K24">SUM(C22:C23)</f>
        <v>-784494897</v>
      </c>
      <c r="D24" s="41">
        <f t="shared" si="4"/>
        <v>-554386587</v>
      </c>
      <c r="E24" s="39">
        <f t="shared" si="4"/>
        <v>-560296376</v>
      </c>
      <c r="F24" s="40">
        <f t="shared" si="4"/>
        <v>-497667589</v>
      </c>
      <c r="G24" s="42">
        <f t="shared" si="4"/>
        <v>-497667589</v>
      </c>
      <c r="H24" s="43">
        <f t="shared" si="4"/>
        <v>-27305797</v>
      </c>
      <c r="I24" s="39">
        <f t="shared" si="4"/>
        <v>-454112418</v>
      </c>
      <c r="J24" s="40">
        <f t="shared" si="4"/>
        <v>-420695649</v>
      </c>
      <c r="K24" s="42">
        <f t="shared" si="4"/>
        <v>-419491394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0</v>
      </c>
      <c r="C27" s="7">
        <v>153097876</v>
      </c>
      <c r="D27" s="69">
        <v>8832302</v>
      </c>
      <c r="E27" s="70">
        <v>255375786</v>
      </c>
      <c r="F27" s="7">
        <v>297903332</v>
      </c>
      <c r="G27" s="71">
        <v>297903332</v>
      </c>
      <c r="H27" s="72">
        <v>230697438</v>
      </c>
      <c r="I27" s="70">
        <v>266961134</v>
      </c>
      <c r="J27" s="7">
        <v>249733547</v>
      </c>
      <c r="K27" s="71">
        <v>258651542</v>
      </c>
    </row>
    <row r="28" spans="1:11" ht="13.5">
      <c r="A28" s="73" t="s">
        <v>33</v>
      </c>
      <c r="B28" s="6">
        <v>0</v>
      </c>
      <c r="C28" s="6">
        <v>146892033</v>
      </c>
      <c r="D28" s="23">
        <v>5685024</v>
      </c>
      <c r="E28" s="24">
        <v>220544701</v>
      </c>
      <c r="F28" s="6">
        <v>236004850</v>
      </c>
      <c r="G28" s="25">
        <v>236004850</v>
      </c>
      <c r="H28" s="26">
        <v>0</v>
      </c>
      <c r="I28" s="24">
        <v>240311021</v>
      </c>
      <c r="J28" s="6">
        <v>229648995</v>
      </c>
      <c r="K28" s="25">
        <v>235956000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6205843</v>
      </c>
      <c r="D31" s="23">
        <v>3147278</v>
      </c>
      <c r="E31" s="24">
        <v>34831085</v>
      </c>
      <c r="F31" s="6">
        <v>61898482</v>
      </c>
      <c r="G31" s="25">
        <v>61898482</v>
      </c>
      <c r="H31" s="26">
        <v>0</v>
      </c>
      <c r="I31" s="24">
        <v>26650113</v>
      </c>
      <c r="J31" s="6">
        <v>20084552</v>
      </c>
      <c r="K31" s="25">
        <v>22695542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153097876</v>
      </c>
      <c r="D32" s="69">
        <f t="shared" si="5"/>
        <v>8832302</v>
      </c>
      <c r="E32" s="70">
        <f t="shared" si="5"/>
        <v>255375786</v>
      </c>
      <c r="F32" s="7">
        <f t="shared" si="5"/>
        <v>297903332</v>
      </c>
      <c r="G32" s="71">
        <f t="shared" si="5"/>
        <v>297903332</v>
      </c>
      <c r="H32" s="72">
        <f t="shared" si="5"/>
        <v>0</v>
      </c>
      <c r="I32" s="70">
        <f t="shared" si="5"/>
        <v>266961134</v>
      </c>
      <c r="J32" s="7">
        <f t="shared" si="5"/>
        <v>249733547</v>
      </c>
      <c r="K32" s="71">
        <f t="shared" si="5"/>
        <v>258651542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0</v>
      </c>
      <c r="C35" s="6">
        <v>1543465944</v>
      </c>
      <c r="D35" s="23">
        <v>2072045489</v>
      </c>
      <c r="E35" s="24">
        <v>-24874876594</v>
      </c>
      <c r="F35" s="6">
        <v>-24275593840</v>
      </c>
      <c r="G35" s="25">
        <v>-24275593840</v>
      </c>
      <c r="H35" s="26">
        <v>489572266</v>
      </c>
      <c r="I35" s="24">
        <v>854086661</v>
      </c>
      <c r="J35" s="6">
        <v>-74548379</v>
      </c>
      <c r="K35" s="25">
        <v>-28064671576</v>
      </c>
    </row>
    <row r="36" spans="1:11" ht="13.5">
      <c r="A36" s="22" t="s">
        <v>39</v>
      </c>
      <c r="B36" s="6">
        <v>0</v>
      </c>
      <c r="C36" s="6">
        <v>3119753603</v>
      </c>
      <c r="D36" s="23">
        <v>3883913173</v>
      </c>
      <c r="E36" s="24">
        <v>255375786</v>
      </c>
      <c r="F36" s="6">
        <v>321923398</v>
      </c>
      <c r="G36" s="25">
        <v>321923398</v>
      </c>
      <c r="H36" s="26">
        <v>484760613</v>
      </c>
      <c r="I36" s="24">
        <v>266961134</v>
      </c>
      <c r="J36" s="6">
        <v>7747594340</v>
      </c>
      <c r="K36" s="25">
        <v>258651542</v>
      </c>
    </row>
    <row r="37" spans="1:11" ht="13.5">
      <c r="A37" s="22" t="s">
        <v>40</v>
      </c>
      <c r="B37" s="6">
        <v>0</v>
      </c>
      <c r="C37" s="6">
        <v>5508343706</v>
      </c>
      <c r="D37" s="23">
        <v>6492785320</v>
      </c>
      <c r="E37" s="24">
        <v>-15183104</v>
      </c>
      <c r="F37" s="6">
        <v>-158948344</v>
      </c>
      <c r="G37" s="25">
        <v>-158948344</v>
      </c>
      <c r="H37" s="26">
        <v>720684558</v>
      </c>
      <c r="I37" s="24">
        <v>-173968202</v>
      </c>
      <c r="J37" s="6">
        <v>6017051979</v>
      </c>
      <c r="K37" s="25">
        <v>-179487355</v>
      </c>
    </row>
    <row r="38" spans="1:11" ht="13.5">
      <c r="A38" s="22" t="s">
        <v>41</v>
      </c>
      <c r="B38" s="6">
        <v>0</v>
      </c>
      <c r="C38" s="6">
        <v>8578893</v>
      </c>
      <c r="D38" s="23">
        <v>9934351</v>
      </c>
      <c r="E38" s="24">
        <v>0</v>
      </c>
      <c r="F38" s="6">
        <v>-228284</v>
      </c>
      <c r="G38" s="25">
        <v>-228284</v>
      </c>
      <c r="H38" s="26">
        <v>231284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0</v>
      </c>
      <c r="C39" s="6">
        <v>-69208160</v>
      </c>
      <c r="D39" s="23">
        <v>-694384966</v>
      </c>
      <c r="E39" s="24">
        <v>-25234657637</v>
      </c>
      <c r="F39" s="6">
        <v>-24487462534</v>
      </c>
      <c r="G39" s="25">
        <v>-24487462534</v>
      </c>
      <c r="H39" s="26">
        <v>-657965544</v>
      </c>
      <c r="I39" s="24">
        <v>744246902</v>
      </c>
      <c r="J39" s="6">
        <v>1051956607</v>
      </c>
      <c r="K39" s="25">
        <v>-28174387515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0</v>
      </c>
      <c r="F42" s="6">
        <v>240301925</v>
      </c>
      <c r="G42" s="25">
        <v>240301925</v>
      </c>
      <c r="H42" s="26">
        <v>987272710</v>
      </c>
      <c r="I42" s="24">
        <v>-735748244</v>
      </c>
      <c r="J42" s="6">
        <v>-708959808</v>
      </c>
      <c r="K42" s="25">
        <v>-1934401932</v>
      </c>
    </row>
    <row r="43" spans="1:11" ht="13.5">
      <c r="A43" s="22" t="s">
        <v>45</v>
      </c>
      <c r="B43" s="6">
        <v>0</v>
      </c>
      <c r="C43" s="6">
        <v>154531</v>
      </c>
      <c r="D43" s="23">
        <v>-10378</v>
      </c>
      <c r="E43" s="24">
        <v>-144153</v>
      </c>
      <c r="F43" s="6">
        <v>-255519939</v>
      </c>
      <c r="G43" s="25">
        <v>-255519939</v>
      </c>
      <c r="H43" s="26">
        <v>-230707816</v>
      </c>
      <c r="I43" s="24">
        <v>-266961134</v>
      </c>
      <c r="J43" s="6">
        <v>-249733547</v>
      </c>
      <c r="K43" s="25">
        <v>-258651542</v>
      </c>
    </row>
    <row r="44" spans="1:11" ht="13.5">
      <c r="A44" s="22" t="s">
        <v>46</v>
      </c>
      <c r="B44" s="6">
        <v>0</v>
      </c>
      <c r="C44" s="6">
        <v>25053018</v>
      </c>
      <c r="D44" s="23">
        <v>183718</v>
      </c>
      <c r="E44" s="24">
        <v>-25236736</v>
      </c>
      <c r="F44" s="6">
        <v>262789</v>
      </c>
      <c r="G44" s="25">
        <v>262789</v>
      </c>
      <c r="H44" s="26">
        <v>-272966</v>
      </c>
      <c r="I44" s="24">
        <v>15767</v>
      </c>
      <c r="J44" s="6">
        <v>16713</v>
      </c>
      <c r="K44" s="25">
        <v>17716</v>
      </c>
    </row>
    <row r="45" spans="1:11" ht="13.5">
      <c r="A45" s="33" t="s">
        <v>47</v>
      </c>
      <c r="B45" s="7">
        <v>0</v>
      </c>
      <c r="C45" s="7">
        <v>33374414</v>
      </c>
      <c r="D45" s="69">
        <v>261532887</v>
      </c>
      <c r="E45" s="70">
        <v>-25380889</v>
      </c>
      <c r="F45" s="7">
        <v>-14955225</v>
      </c>
      <c r="G45" s="71">
        <v>-14955225</v>
      </c>
      <c r="H45" s="72">
        <v>774473431</v>
      </c>
      <c r="I45" s="70">
        <v>-1002693611</v>
      </c>
      <c r="J45" s="7">
        <v>-958676642</v>
      </c>
      <c r="K45" s="71">
        <v>-2193035758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0</v>
      </c>
      <c r="C48" s="6">
        <v>-25400895</v>
      </c>
      <c r="D48" s="23">
        <v>-14361014</v>
      </c>
      <c r="E48" s="24">
        <v>-25391075910</v>
      </c>
      <c r="F48" s="6">
        <v>-24679677322</v>
      </c>
      <c r="G48" s="25">
        <v>-24679677322</v>
      </c>
      <c r="H48" s="26">
        <v>212409545</v>
      </c>
      <c r="I48" s="24">
        <v>475325243</v>
      </c>
      <c r="J48" s="6">
        <v>-462462085</v>
      </c>
      <c r="K48" s="25">
        <v>-28468117773</v>
      </c>
    </row>
    <row r="49" spans="1:11" ht="13.5">
      <c r="A49" s="22" t="s">
        <v>50</v>
      </c>
      <c r="B49" s="6">
        <f>+B75</f>
        <v>0</v>
      </c>
      <c r="C49" s="6">
        <f aca="true" t="shared" si="6" ref="C49:K49">+C75</f>
        <v>6360376529</v>
      </c>
      <c r="D49" s="23">
        <f t="shared" si="6"/>
        <v>7586181946</v>
      </c>
      <c r="E49" s="24">
        <f t="shared" si="6"/>
        <v>-30366208</v>
      </c>
      <c r="F49" s="6">
        <f t="shared" si="6"/>
        <v>-1058022537.3690329</v>
      </c>
      <c r="G49" s="25">
        <f t="shared" si="6"/>
        <v>-1058022537.3690329</v>
      </c>
      <c r="H49" s="26">
        <f t="shared" si="6"/>
        <v>349989594.79663694</v>
      </c>
      <c r="I49" s="24">
        <f t="shared" si="6"/>
        <v>-820204640.400624</v>
      </c>
      <c r="J49" s="6">
        <f t="shared" si="6"/>
        <v>5687240197.137924</v>
      </c>
      <c r="K49" s="25">
        <f t="shared" si="6"/>
        <v>-413082697.25272214</v>
      </c>
    </row>
    <row r="50" spans="1:11" ht="13.5">
      <c r="A50" s="33" t="s">
        <v>51</v>
      </c>
      <c r="B50" s="7">
        <f>+B48-B49</f>
        <v>0</v>
      </c>
      <c r="C50" s="7">
        <f aca="true" t="shared" si="7" ref="C50:K50">+C48-C49</f>
        <v>-6385777424</v>
      </c>
      <c r="D50" s="69">
        <f t="shared" si="7"/>
        <v>-7600542960</v>
      </c>
      <c r="E50" s="70">
        <f t="shared" si="7"/>
        <v>-25360709702</v>
      </c>
      <c r="F50" s="7">
        <f t="shared" si="7"/>
        <v>-23621654784.630966</v>
      </c>
      <c r="G50" s="71">
        <f t="shared" si="7"/>
        <v>-23621654784.630966</v>
      </c>
      <c r="H50" s="72">
        <f t="shared" si="7"/>
        <v>-137580049.79663694</v>
      </c>
      <c r="I50" s="70">
        <f t="shared" si="7"/>
        <v>1295529883.400624</v>
      </c>
      <c r="J50" s="7">
        <f t="shared" si="7"/>
        <v>-6149702282.137924</v>
      </c>
      <c r="K50" s="71">
        <f t="shared" si="7"/>
        <v>-28055035075.747276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0</v>
      </c>
      <c r="C53" s="6">
        <v>2642953579</v>
      </c>
      <c r="D53" s="23">
        <v>3179922656</v>
      </c>
      <c r="E53" s="24">
        <v>255375786</v>
      </c>
      <c r="F53" s="6">
        <v>321923398</v>
      </c>
      <c r="G53" s="25">
        <v>321923398</v>
      </c>
      <c r="H53" s="26">
        <v>711951106</v>
      </c>
      <c r="I53" s="24">
        <v>266961134</v>
      </c>
      <c r="J53" s="6">
        <v>7747594340</v>
      </c>
      <c r="K53" s="25">
        <v>258651542</v>
      </c>
    </row>
    <row r="54" spans="1:11" ht="13.5">
      <c r="A54" s="22" t="s">
        <v>54</v>
      </c>
      <c r="B54" s="6">
        <v>0</v>
      </c>
      <c r="C54" s="6">
        <v>282732724</v>
      </c>
      <c r="D54" s="23">
        <v>300083069</v>
      </c>
      <c r="E54" s="24">
        <v>203546981</v>
      </c>
      <c r="F54" s="6">
        <v>203546981</v>
      </c>
      <c r="G54" s="25">
        <v>203546981</v>
      </c>
      <c r="H54" s="26">
        <v>0</v>
      </c>
      <c r="I54" s="24">
        <v>223795269</v>
      </c>
      <c r="J54" s="6">
        <v>237530863</v>
      </c>
      <c r="K54" s="25">
        <v>252085876</v>
      </c>
    </row>
    <row r="55" spans="1:11" ht="13.5">
      <c r="A55" s="22" t="s">
        <v>55</v>
      </c>
      <c r="B55" s="6">
        <v>0</v>
      </c>
      <c r="C55" s="6">
        <v>25625</v>
      </c>
      <c r="D55" s="23">
        <v>1768340</v>
      </c>
      <c r="E55" s="24">
        <v>2000000</v>
      </c>
      <c r="F55" s="6">
        <v>1000000</v>
      </c>
      <c r="G55" s="25">
        <v>1000000</v>
      </c>
      <c r="H55" s="26">
        <v>77863</v>
      </c>
      <c r="I55" s="24">
        <v>2000000</v>
      </c>
      <c r="J55" s="6">
        <v>0</v>
      </c>
      <c r="K55" s="25">
        <v>0</v>
      </c>
    </row>
    <row r="56" spans="1:11" ht="13.5">
      <c r="A56" s="22" t="s">
        <v>56</v>
      </c>
      <c r="B56" s="6">
        <v>0</v>
      </c>
      <c r="C56" s="6">
        <v>40297812</v>
      </c>
      <c r="D56" s="23">
        <v>54905582</v>
      </c>
      <c r="E56" s="24">
        <v>73987134</v>
      </c>
      <c r="F56" s="6">
        <v>110817134</v>
      </c>
      <c r="G56" s="25">
        <v>110817134</v>
      </c>
      <c r="H56" s="26">
        <v>71105451</v>
      </c>
      <c r="I56" s="24">
        <v>72816819</v>
      </c>
      <c r="J56" s="6">
        <v>78797454</v>
      </c>
      <c r="K56" s="25">
        <v>81123434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42558364</v>
      </c>
      <c r="C59" s="6">
        <v>16553749</v>
      </c>
      <c r="D59" s="23">
        <v>0</v>
      </c>
      <c r="E59" s="24">
        <v>33404807</v>
      </c>
      <c r="F59" s="6">
        <v>33404807</v>
      </c>
      <c r="G59" s="25">
        <v>33404807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2882543648</v>
      </c>
      <c r="C60" s="6">
        <v>651314044</v>
      </c>
      <c r="D60" s="23">
        <v>0</v>
      </c>
      <c r="E60" s="24">
        <v>2699525839</v>
      </c>
      <c r="F60" s="6">
        <v>2699525839</v>
      </c>
      <c r="G60" s="25">
        <v>2699525839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3850</v>
      </c>
      <c r="C62" s="98">
        <v>13283</v>
      </c>
      <c r="D62" s="99">
        <v>0</v>
      </c>
      <c r="E62" s="97">
        <v>13283</v>
      </c>
      <c r="F62" s="98">
        <v>13283</v>
      </c>
      <c r="G62" s="99">
        <v>13283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4354</v>
      </c>
      <c r="C63" s="98">
        <v>3465</v>
      </c>
      <c r="D63" s="99">
        <v>0</v>
      </c>
      <c r="E63" s="97">
        <v>3465</v>
      </c>
      <c r="F63" s="98">
        <v>3465</v>
      </c>
      <c r="G63" s="99">
        <v>3465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36414</v>
      </c>
      <c r="C64" s="98">
        <v>7612</v>
      </c>
      <c r="D64" s="99">
        <v>0</v>
      </c>
      <c r="E64" s="97">
        <v>7612</v>
      </c>
      <c r="F64" s="98">
        <v>7612</v>
      </c>
      <c r="G64" s="99">
        <v>7612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73396</v>
      </c>
      <c r="C65" s="98">
        <v>87364</v>
      </c>
      <c r="D65" s="99">
        <v>0</v>
      </c>
      <c r="E65" s="97">
        <v>87364</v>
      </c>
      <c r="F65" s="98">
        <v>87364</v>
      </c>
      <c r="G65" s="99">
        <v>87364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103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2.2903035404537464</v>
      </c>
      <c r="G70" s="5">
        <f t="shared" si="8"/>
        <v>2.2903035404537464</v>
      </c>
      <c r="H70" s="5">
        <f t="shared" si="8"/>
        <v>2.044511727056246</v>
      </c>
      <c r="I70" s="5">
        <f t="shared" si="8"/>
        <v>1.6737394892955662</v>
      </c>
      <c r="J70" s="5">
        <f t="shared" si="8"/>
        <v>0.7906888044096626</v>
      </c>
      <c r="K70" s="5">
        <f t="shared" si="8"/>
        <v>0.5329187539537786</v>
      </c>
    </row>
    <row r="71" spans="1:11" ht="12.75" hidden="1">
      <c r="A71" s="1" t="s">
        <v>104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2627718955</v>
      </c>
      <c r="G71" s="2">
        <f t="shared" si="9"/>
        <v>2627718955</v>
      </c>
      <c r="H71" s="2">
        <f t="shared" si="9"/>
        <v>1284368241</v>
      </c>
      <c r="I71" s="2">
        <f t="shared" si="9"/>
        <v>1731538243</v>
      </c>
      <c r="J71" s="2">
        <f t="shared" si="9"/>
        <v>895578915</v>
      </c>
      <c r="K71" s="2">
        <f t="shared" si="9"/>
        <v>666724890</v>
      </c>
    </row>
    <row r="72" spans="1:11" ht="12.75" hidden="1">
      <c r="A72" s="1" t="s">
        <v>105</v>
      </c>
      <c r="B72" s="2">
        <f>+B77</f>
        <v>0</v>
      </c>
      <c r="C72" s="2">
        <f aca="true" t="shared" si="10" ref="C72:K72">+C77</f>
        <v>526623610</v>
      </c>
      <c r="D72" s="2">
        <f t="shared" si="10"/>
        <v>612805716</v>
      </c>
      <c r="E72" s="2">
        <f t="shared" si="10"/>
        <v>1203181424</v>
      </c>
      <c r="F72" s="2">
        <f t="shared" si="10"/>
        <v>1147323448</v>
      </c>
      <c r="G72" s="2">
        <f t="shared" si="10"/>
        <v>1147323448</v>
      </c>
      <c r="H72" s="2">
        <f t="shared" si="10"/>
        <v>628202922</v>
      </c>
      <c r="I72" s="2">
        <f t="shared" si="10"/>
        <v>1034532706</v>
      </c>
      <c r="J72" s="2">
        <f t="shared" si="10"/>
        <v>1132656628</v>
      </c>
      <c r="K72" s="2">
        <f t="shared" si="10"/>
        <v>1251081680</v>
      </c>
    </row>
    <row r="73" spans="1:11" ht="12.75" hidden="1">
      <c r="A73" s="1" t="s">
        <v>106</v>
      </c>
      <c r="B73" s="2">
        <f>+B74</f>
        <v>1735685923.1666665</v>
      </c>
      <c r="C73" s="2">
        <f aca="true" t="shared" si="11" ref="C73:K73">+(C78+C80+C81+C82)-(B78+B80+B81+B82)</f>
        <v>1562992503</v>
      </c>
      <c r="D73" s="2">
        <f t="shared" si="11"/>
        <v>517453279</v>
      </c>
      <c r="E73" s="2">
        <f t="shared" si="11"/>
        <v>-1564246466</v>
      </c>
      <c r="F73" s="2">
        <f>+(F78+F80+F81+F82)-(D78+D80+D81+D82)</f>
        <v>-1676448827</v>
      </c>
      <c r="G73" s="2">
        <f>+(G78+G80+G81+G82)-(D78+D80+D81+D82)</f>
        <v>-1676448827</v>
      </c>
      <c r="H73" s="2">
        <f>+(H78+H80+H81+H82)-(D78+D80+D81+D82)</f>
        <v>-1804123720</v>
      </c>
      <c r="I73" s="2">
        <f>+(I78+I80+I81+I82)-(E78+E80+E81+E82)</f>
        <v>-137528752</v>
      </c>
      <c r="J73" s="2">
        <f t="shared" si="11"/>
        <v>9147746</v>
      </c>
      <c r="K73" s="2">
        <f t="shared" si="11"/>
        <v>15527721</v>
      </c>
    </row>
    <row r="74" spans="1:11" ht="12.75" hidden="1">
      <c r="A74" s="1" t="s">
        <v>107</v>
      </c>
      <c r="B74" s="2">
        <f>+TREND(C74:E74)</f>
        <v>1735685923.1666665</v>
      </c>
      <c r="C74" s="2">
        <f>+C73</f>
        <v>1562992503</v>
      </c>
      <c r="D74" s="2">
        <f aca="true" t="shared" si="12" ref="D74:K74">+D73</f>
        <v>517453279</v>
      </c>
      <c r="E74" s="2">
        <f t="shared" si="12"/>
        <v>-1564246466</v>
      </c>
      <c r="F74" s="2">
        <f t="shared" si="12"/>
        <v>-1676448827</v>
      </c>
      <c r="G74" s="2">
        <f t="shared" si="12"/>
        <v>-1676448827</v>
      </c>
      <c r="H74" s="2">
        <f t="shared" si="12"/>
        <v>-1804123720</v>
      </c>
      <c r="I74" s="2">
        <f t="shared" si="12"/>
        <v>-137528752</v>
      </c>
      <c r="J74" s="2">
        <f t="shared" si="12"/>
        <v>9147746</v>
      </c>
      <c r="K74" s="2">
        <f t="shared" si="12"/>
        <v>15527721</v>
      </c>
    </row>
    <row r="75" spans="1:11" ht="12.75" hidden="1">
      <c r="A75" s="1" t="s">
        <v>108</v>
      </c>
      <c r="B75" s="2">
        <f>+B84-(((B80+B81+B78)*B70)-B79)</f>
        <v>0</v>
      </c>
      <c r="C75" s="2">
        <f aca="true" t="shared" si="13" ref="C75:K75">+C84-(((C80+C81+C78)*C70)-C79)</f>
        <v>6360376529</v>
      </c>
      <c r="D75" s="2">
        <f t="shared" si="13"/>
        <v>7586181946</v>
      </c>
      <c r="E75" s="2">
        <f t="shared" si="13"/>
        <v>-30366208</v>
      </c>
      <c r="F75" s="2">
        <f t="shared" si="13"/>
        <v>-1058022537.3690329</v>
      </c>
      <c r="G75" s="2">
        <f t="shared" si="13"/>
        <v>-1058022537.3690329</v>
      </c>
      <c r="H75" s="2">
        <f t="shared" si="13"/>
        <v>349989594.79663694</v>
      </c>
      <c r="I75" s="2">
        <f t="shared" si="13"/>
        <v>-820204640.400624</v>
      </c>
      <c r="J75" s="2">
        <f t="shared" si="13"/>
        <v>5687240197.137924</v>
      </c>
      <c r="K75" s="2">
        <f t="shared" si="13"/>
        <v>-413082697.25272214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0</v>
      </c>
      <c r="C77" s="3">
        <v>526623610</v>
      </c>
      <c r="D77" s="3">
        <v>612805716</v>
      </c>
      <c r="E77" s="3">
        <v>1203181424</v>
      </c>
      <c r="F77" s="3">
        <v>1147323448</v>
      </c>
      <c r="G77" s="3">
        <v>1147323448</v>
      </c>
      <c r="H77" s="3">
        <v>628202922</v>
      </c>
      <c r="I77" s="3">
        <v>1034532706</v>
      </c>
      <c r="J77" s="3">
        <v>1132656628</v>
      </c>
      <c r="K77" s="3">
        <v>1251081680</v>
      </c>
    </row>
    <row r="78" spans="1:11" ht="12.75" hidden="1">
      <c r="A78" s="1" t="s">
        <v>66</v>
      </c>
      <c r="B78" s="3">
        <v>0</v>
      </c>
      <c r="C78" s="3">
        <v>-154531</v>
      </c>
      <c r="D78" s="3">
        <v>-144153</v>
      </c>
      <c r="E78" s="3">
        <v>0</v>
      </c>
      <c r="F78" s="3">
        <v>0</v>
      </c>
      <c r="G78" s="3">
        <v>0</v>
      </c>
      <c r="H78" s="3">
        <v>-10378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0</v>
      </c>
      <c r="C79" s="3">
        <v>5374805165</v>
      </c>
      <c r="D79" s="3">
        <v>6359310986</v>
      </c>
      <c r="E79" s="3">
        <v>-15183104</v>
      </c>
      <c r="F79" s="3">
        <v>-159211133</v>
      </c>
      <c r="G79" s="3">
        <v>-159211133</v>
      </c>
      <c r="H79" s="3">
        <v>679097306</v>
      </c>
      <c r="I79" s="3">
        <v>-174246758</v>
      </c>
      <c r="J79" s="3">
        <v>6016756710</v>
      </c>
      <c r="K79" s="3">
        <v>-179800340</v>
      </c>
    </row>
    <row r="80" spans="1:11" ht="12.75" hidden="1">
      <c r="A80" s="1" t="s">
        <v>68</v>
      </c>
      <c r="B80" s="3">
        <v>0</v>
      </c>
      <c r="C80" s="3">
        <v>888371288</v>
      </c>
      <c r="D80" s="3">
        <v>1239906626</v>
      </c>
      <c r="E80" s="3">
        <v>516199316</v>
      </c>
      <c r="F80" s="3">
        <v>212708533</v>
      </c>
      <c r="G80" s="3">
        <v>212708533</v>
      </c>
      <c r="H80" s="3">
        <v>139974400</v>
      </c>
      <c r="I80" s="3">
        <v>210252555</v>
      </c>
      <c r="J80" s="3">
        <v>222147834</v>
      </c>
      <c r="K80" s="3">
        <v>237503074</v>
      </c>
    </row>
    <row r="81" spans="1:11" ht="12.75" hidden="1">
      <c r="A81" s="1" t="s">
        <v>69</v>
      </c>
      <c r="B81" s="3">
        <v>0</v>
      </c>
      <c r="C81" s="3">
        <v>674631593</v>
      </c>
      <c r="D81" s="3">
        <v>840539156</v>
      </c>
      <c r="E81" s="3">
        <v>0</v>
      </c>
      <c r="F81" s="3">
        <v>191288422</v>
      </c>
      <c r="G81" s="3">
        <v>191288422</v>
      </c>
      <c r="H81" s="3">
        <v>136358040</v>
      </c>
      <c r="I81" s="3">
        <v>168418009</v>
      </c>
      <c r="J81" s="3">
        <v>165670476</v>
      </c>
      <c r="K81" s="3">
        <v>165842957</v>
      </c>
    </row>
    <row r="82" spans="1:11" ht="12.75" hidden="1">
      <c r="A82" s="1" t="s">
        <v>70</v>
      </c>
      <c r="B82" s="3">
        <v>0</v>
      </c>
      <c r="C82" s="3">
        <v>144153</v>
      </c>
      <c r="D82" s="3">
        <v>144153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2627718955</v>
      </c>
      <c r="G83" s="3">
        <v>2627718955</v>
      </c>
      <c r="H83" s="3">
        <v>1284368241</v>
      </c>
      <c r="I83" s="3">
        <v>1731538243</v>
      </c>
      <c r="J83" s="3">
        <v>895578915</v>
      </c>
      <c r="K83" s="3">
        <v>666724890</v>
      </c>
    </row>
    <row r="84" spans="1:11" ht="12.75" hidden="1">
      <c r="A84" s="1" t="s">
        <v>72</v>
      </c>
      <c r="B84" s="3">
        <v>0</v>
      </c>
      <c r="C84" s="3">
        <v>985571364</v>
      </c>
      <c r="D84" s="3">
        <v>1226870960</v>
      </c>
      <c r="E84" s="3">
        <v>-15183104</v>
      </c>
      <c r="F84" s="3">
        <v>26464252</v>
      </c>
      <c r="G84" s="3">
        <v>26464252</v>
      </c>
      <c r="H84" s="3">
        <v>235835985</v>
      </c>
      <c r="I84" s="3">
        <v>-12162006</v>
      </c>
      <c r="J84" s="3">
        <v>-22872917</v>
      </c>
      <c r="K84" s="3">
        <v>-18331693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22084574</v>
      </c>
      <c r="C5" s="6">
        <v>12999304</v>
      </c>
      <c r="D5" s="23">
        <v>14689581</v>
      </c>
      <c r="E5" s="24">
        <v>14865391</v>
      </c>
      <c r="F5" s="6">
        <v>14865391</v>
      </c>
      <c r="G5" s="25">
        <v>14865391</v>
      </c>
      <c r="H5" s="26">
        <v>13159237</v>
      </c>
      <c r="I5" s="24">
        <v>12910989</v>
      </c>
      <c r="J5" s="6">
        <v>13541651</v>
      </c>
      <c r="K5" s="25">
        <v>14203125</v>
      </c>
    </row>
    <row r="6" spans="1:11" ht="13.5">
      <c r="A6" s="22" t="s">
        <v>18</v>
      </c>
      <c r="B6" s="6">
        <v>31025845</v>
      </c>
      <c r="C6" s="6">
        <v>29757810</v>
      </c>
      <c r="D6" s="23">
        <v>33359778</v>
      </c>
      <c r="E6" s="24">
        <v>46268962</v>
      </c>
      <c r="F6" s="6">
        <v>45535809</v>
      </c>
      <c r="G6" s="25">
        <v>45535809</v>
      </c>
      <c r="H6" s="26">
        <v>36710919</v>
      </c>
      <c r="I6" s="24">
        <v>42403825</v>
      </c>
      <c r="J6" s="6">
        <v>44718891</v>
      </c>
      <c r="K6" s="25">
        <v>47339180</v>
      </c>
    </row>
    <row r="7" spans="1:11" ht="13.5">
      <c r="A7" s="22" t="s">
        <v>19</v>
      </c>
      <c r="B7" s="6">
        <v>7836</v>
      </c>
      <c r="C7" s="6">
        <v>317287</v>
      </c>
      <c r="D7" s="23">
        <v>664077</v>
      </c>
      <c r="E7" s="24">
        <v>258520</v>
      </c>
      <c r="F7" s="6">
        <v>258520</v>
      </c>
      <c r="G7" s="25">
        <v>258520</v>
      </c>
      <c r="H7" s="26">
        <v>667837</v>
      </c>
      <c r="I7" s="24">
        <v>750777</v>
      </c>
      <c r="J7" s="6">
        <v>755202</v>
      </c>
      <c r="K7" s="25">
        <v>759060</v>
      </c>
    </row>
    <row r="8" spans="1:11" ht="13.5">
      <c r="A8" s="22" t="s">
        <v>20</v>
      </c>
      <c r="B8" s="6">
        <v>23129000</v>
      </c>
      <c r="C8" s="6">
        <v>113355786</v>
      </c>
      <c r="D8" s="23">
        <v>133790801</v>
      </c>
      <c r="E8" s="24">
        <v>83749998</v>
      </c>
      <c r="F8" s="6">
        <v>97117998</v>
      </c>
      <c r="G8" s="25">
        <v>97117998</v>
      </c>
      <c r="H8" s="26">
        <v>83911392</v>
      </c>
      <c r="I8" s="24">
        <v>87893998</v>
      </c>
      <c r="J8" s="6">
        <v>91171998</v>
      </c>
      <c r="K8" s="25">
        <v>90303998</v>
      </c>
    </row>
    <row r="9" spans="1:11" ht="13.5">
      <c r="A9" s="22" t="s">
        <v>21</v>
      </c>
      <c r="B9" s="6">
        <v>9865790</v>
      </c>
      <c r="C9" s="6">
        <v>27163664</v>
      </c>
      <c r="D9" s="23">
        <v>33190929</v>
      </c>
      <c r="E9" s="24">
        <v>24110753</v>
      </c>
      <c r="F9" s="6">
        <v>23633906</v>
      </c>
      <c r="G9" s="25">
        <v>23633906</v>
      </c>
      <c r="H9" s="26">
        <v>21804546</v>
      </c>
      <c r="I9" s="24">
        <v>23597685</v>
      </c>
      <c r="J9" s="6">
        <v>24557506</v>
      </c>
      <c r="K9" s="25">
        <v>25560168</v>
      </c>
    </row>
    <row r="10" spans="1:11" ht="25.5">
      <c r="A10" s="27" t="s">
        <v>97</v>
      </c>
      <c r="B10" s="28">
        <f>SUM(B5:B9)</f>
        <v>86113045</v>
      </c>
      <c r="C10" s="29">
        <f aca="true" t="shared" si="0" ref="C10:K10">SUM(C5:C9)</f>
        <v>183593851</v>
      </c>
      <c r="D10" s="30">
        <f t="shared" si="0"/>
        <v>215695166</v>
      </c>
      <c r="E10" s="28">
        <f t="shared" si="0"/>
        <v>169253624</v>
      </c>
      <c r="F10" s="29">
        <f t="shared" si="0"/>
        <v>181411624</v>
      </c>
      <c r="G10" s="31">
        <f t="shared" si="0"/>
        <v>181411624</v>
      </c>
      <c r="H10" s="32">
        <f t="shared" si="0"/>
        <v>156253931</v>
      </c>
      <c r="I10" s="28">
        <f t="shared" si="0"/>
        <v>167557274</v>
      </c>
      <c r="J10" s="29">
        <f t="shared" si="0"/>
        <v>174745248</v>
      </c>
      <c r="K10" s="31">
        <f t="shared" si="0"/>
        <v>178165531</v>
      </c>
    </row>
    <row r="11" spans="1:11" ht="13.5">
      <c r="A11" s="22" t="s">
        <v>22</v>
      </c>
      <c r="B11" s="6">
        <v>42781070</v>
      </c>
      <c r="C11" s="6">
        <v>64687696</v>
      </c>
      <c r="D11" s="23">
        <v>68755141</v>
      </c>
      <c r="E11" s="24">
        <v>82400508</v>
      </c>
      <c r="F11" s="6">
        <v>76591871</v>
      </c>
      <c r="G11" s="25">
        <v>76591871</v>
      </c>
      <c r="H11" s="26">
        <v>73914617</v>
      </c>
      <c r="I11" s="24">
        <v>76789815</v>
      </c>
      <c r="J11" s="6">
        <v>78699544</v>
      </c>
      <c r="K11" s="25">
        <v>81923306</v>
      </c>
    </row>
    <row r="12" spans="1:11" ht="13.5">
      <c r="A12" s="22" t="s">
        <v>23</v>
      </c>
      <c r="B12" s="6">
        <v>5200339</v>
      </c>
      <c r="C12" s="6">
        <v>6202042</v>
      </c>
      <c r="D12" s="23">
        <v>6070958</v>
      </c>
      <c r="E12" s="24">
        <v>6773739</v>
      </c>
      <c r="F12" s="6">
        <v>6773739</v>
      </c>
      <c r="G12" s="25">
        <v>6773739</v>
      </c>
      <c r="H12" s="26">
        <v>6518663</v>
      </c>
      <c r="I12" s="24">
        <v>6624144</v>
      </c>
      <c r="J12" s="6">
        <v>6889111</v>
      </c>
      <c r="K12" s="25">
        <v>7164675</v>
      </c>
    </row>
    <row r="13" spans="1:11" ht="13.5">
      <c r="A13" s="22" t="s">
        <v>98</v>
      </c>
      <c r="B13" s="6">
        <v>105437</v>
      </c>
      <c r="C13" s="6">
        <v>32324464</v>
      </c>
      <c r="D13" s="23">
        <v>44440669</v>
      </c>
      <c r="E13" s="24">
        <v>6947788</v>
      </c>
      <c r="F13" s="6">
        <v>6947788</v>
      </c>
      <c r="G13" s="25">
        <v>6947788</v>
      </c>
      <c r="H13" s="26">
        <v>1110000</v>
      </c>
      <c r="I13" s="24">
        <v>9901987</v>
      </c>
      <c r="J13" s="6">
        <v>10178065</v>
      </c>
      <c r="K13" s="25">
        <v>10465188</v>
      </c>
    </row>
    <row r="14" spans="1:11" ht="13.5">
      <c r="A14" s="22" t="s">
        <v>24</v>
      </c>
      <c r="B14" s="6">
        <v>6771289</v>
      </c>
      <c r="C14" s="6">
        <v>16550805</v>
      </c>
      <c r="D14" s="23">
        <v>11350575</v>
      </c>
      <c r="E14" s="24">
        <v>3791761</v>
      </c>
      <c r="F14" s="6">
        <v>3791761</v>
      </c>
      <c r="G14" s="25">
        <v>3791761</v>
      </c>
      <c r="H14" s="26">
        <v>7681267</v>
      </c>
      <c r="I14" s="24">
        <v>3139497</v>
      </c>
      <c r="J14" s="6">
        <v>3265077</v>
      </c>
      <c r="K14" s="25">
        <v>3395730</v>
      </c>
    </row>
    <row r="15" spans="1:11" ht="13.5">
      <c r="A15" s="22" t="s">
        <v>99</v>
      </c>
      <c r="B15" s="6">
        <v>21616994</v>
      </c>
      <c r="C15" s="6">
        <v>41015625</v>
      </c>
      <c r="D15" s="23">
        <v>45606333</v>
      </c>
      <c r="E15" s="24">
        <v>15298465</v>
      </c>
      <c r="F15" s="6">
        <v>15346992</v>
      </c>
      <c r="G15" s="25">
        <v>15346992</v>
      </c>
      <c r="H15" s="26">
        <v>33744742</v>
      </c>
      <c r="I15" s="24">
        <v>15945515</v>
      </c>
      <c r="J15" s="6">
        <v>16583334</v>
      </c>
      <c r="K15" s="25">
        <v>17246669</v>
      </c>
    </row>
    <row r="16" spans="1:11" ht="13.5">
      <c r="A16" s="22" t="s">
        <v>20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18815118</v>
      </c>
      <c r="C17" s="6">
        <v>98085062</v>
      </c>
      <c r="D17" s="23">
        <v>120697147</v>
      </c>
      <c r="E17" s="24">
        <v>54581674</v>
      </c>
      <c r="F17" s="6">
        <v>71940643</v>
      </c>
      <c r="G17" s="25">
        <v>71940643</v>
      </c>
      <c r="H17" s="26">
        <v>54233162</v>
      </c>
      <c r="I17" s="24">
        <v>56181938</v>
      </c>
      <c r="J17" s="6">
        <v>59927920</v>
      </c>
      <c r="K17" s="25">
        <v>58651173</v>
      </c>
    </row>
    <row r="18" spans="1:11" ht="13.5">
      <c r="A18" s="33" t="s">
        <v>26</v>
      </c>
      <c r="B18" s="34">
        <f>SUM(B11:B17)</f>
        <v>95290247</v>
      </c>
      <c r="C18" s="35">
        <f aca="true" t="shared" si="1" ref="C18:K18">SUM(C11:C17)</f>
        <v>258865694</v>
      </c>
      <c r="D18" s="36">
        <f t="shared" si="1"/>
        <v>296920823</v>
      </c>
      <c r="E18" s="34">
        <f t="shared" si="1"/>
        <v>169793935</v>
      </c>
      <c r="F18" s="35">
        <f t="shared" si="1"/>
        <v>181392794</v>
      </c>
      <c r="G18" s="37">
        <f t="shared" si="1"/>
        <v>181392794</v>
      </c>
      <c r="H18" s="38">
        <f t="shared" si="1"/>
        <v>177202451</v>
      </c>
      <c r="I18" s="34">
        <f t="shared" si="1"/>
        <v>168582896</v>
      </c>
      <c r="J18" s="35">
        <f t="shared" si="1"/>
        <v>175543051</v>
      </c>
      <c r="K18" s="37">
        <f t="shared" si="1"/>
        <v>178846741</v>
      </c>
    </row>
    <row r="19" spans="1:11" ht="13.5">
      <c r="A19" s="33" t="s">
        <v>27</v>
      </c>
      <c r="B19" s="39">
        <f>+B10-B18</f>
        <v>-9177202</v>
      </c>
      <c r="C19" s="40">
        <f aca="true" t="shared" si="2" ref="C19:K19">+C10-C18</f>
        <v>-75271843</v>
      </c>
      <c r="D19" s="41">
        <f t="shared" si="2"/>
        <v>-81225657</v>
      </c>
      <c r="E19" s="39">
        <f t="shared" si="2"/>
        <v>-540311</v>
      </c>
      <c r="F19" s="40">
        <f t="shared" si="2"/>
        <v>18830</v>
      </c>
      <c r="G19" s="42">
        <f t="shared" si="2"/>
        <v>18830</v>
      </c>
      <c r="H19" s="43">
        <f t="shared" si="2"/>
        <v>-20948520</v>
      </c>
      <c r="I19" s="39">
        <f t="shared" si="2"/>
        <v>-1025622</v>
      </c>
      <c r="J19" s="40">
        <f t="shared" si="2"/>
        <v>-797803</v>
      </c>
      <c r="K19" s="42">
        <f t="shared" si="2"/>
        <v>-681210</v>
      </c>
    </row>
    <row r="20" spans="1:11" ht="25.5">
      <c r="A20" s="44" t="s">
        <v>28</v>
      </c>
      <c r="B20" s="45">
        <v>0</v>
      </c>
      <c r="C20" s="46">
        <v>19986546</v>
      </c>
      <c r="D20" s="47">
        <v>0</v>
      </c>
      <c r="E20" s="45">
        <v>660000</v>
      </c>
      <c r="F20" s="46">
        <v>0</v>
      </c>
      <c r="G20" s="48">
        <v>0</v>
      </c>
      <c r="H20" s="49">
        <v>0</v>
      </c>
      <c r="I20" s="45">
        <v>57793000</v>
      </c>
      <c r="J20" s="46">
        <v>42847000</v>
      </c>
      <c r="K20" s="48">
        <v>48183000</v>
      </c>
    </row>
    <row r="21" spans="1:11" ht="63.75">
      <c r="A21" s="50" t="s">
        <v>100</v>
      </c>
      <c r="B21" s="51">
        <v>0</v>
      </c>
      <c r="C21" s="52">
        <v>-479441</v>
      </c>
      <c r="D21" s="53">
        <v>76866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101</v>
      </c>
      <c r="B22" s="57">
        <f>SUM(B19:B21)</f>
        <v>-9177202</v>
      </c>
      <c r="C22" s="58">
        <f aca="true" t="shared" si="3" ref="C22:K22">SUM(C19:C21)</f>
        <v>-55764738</v>
      </c>
      <c r="D22" s="59">
        <f t="shared" si="3"/>
        <v>-81148791</v>
      </c>
      <c r="E22" s="57">
        <f t="shared" si="3"/>
        <v>119689</v>
      </c>
      <c r="F22" s="58">
        <f t="shared" si="3"/>
        <v>18830</v>
      </c>
      <c r="G22" s="60">
        <f t="shared" si="3"/>
        <v>18830</v>
      </c>
      <c r="H22" s="61">
        <f t="shared" si="3"/>
        <v>-20948520</v>
      </c>
      <c r="I22" s="57">
        <f t="shared" si="3"/>
        <v>56767378</v>
      </c>
      <c r="J22" s="58">
        <f t="shared" si="3"/>
        <v>42049197</v>
      </c>
      <c r="K22" s="60">
        <f t="shared" si="3"/>
        <v>47501790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-9177202</v>
      </c>
      <c r="C24" s="40">
        <f aca="true" t="shared" si="4" ref="C24:K24">SUM(C22:C23)</f>
        <v>-55764738</v>
      </c>
      <c r="D24" s="41">
        <f t="shared" si="4"/>
        <v>-81148791</v>
      </c>
      <c r="E24" s="39">
        <f t="shared" si="4"/>
        <v>119689</v>
      </c>
      <c r="F24" s="40">
        <f t="shared" si="4"/>
        <v>18830</v>
      </c>
      <c r="G24" s="42">
        <f t="shared" si="4"/>
        <v>18830</v>
      </c>
      <c r="H24" s="43">
        <f t="shared" si="4"/>
        <v>-20948520</v>
      </c>
      <c r="I24" s="39">
        <f t="shared" si="4"/>
        <v>56767378</v>
      </c>
      <c r="J24" s="40">
        <f t="shared" si="4"/>
        <v>42049197</v>
      </c>
      <c r="K24" s="42">
        <f t="shared" si="4"/>
        <v>47501790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629179</v>
      </c>
      <c r="C27" s="7">
        <v>0</v>
      </c>
      <c r="D27" s="69">
        <v>1290</v>
      </c>
      <c r="E27" s="70">
        <v>66381999</v>
      </c>
      <c r="F27" s="7">
        <v>88005000</v>
      </c>
      <c r="G27" s="71">
        <v>88005000</v>
      </c>
      <c r="H27" s="72">
        <v>65798449</v>
      </c>
      <c r="I27" s="70">
        <v>60293000</v>
      </c>
      <c r="J27" s="7">
        <v>45347000</v>
      </c>
      <c r="K27" s="71">
        <v>50683000</v>
      </c>
    </row>
    <row r="28" spans="1:11" ht="13.5">
      <c r="A28" s="73" t="s">
        <v>33</v>
      </c>
      <c r="B28" s="6">
        <v>629179</v>
      </c>
      <c r="C28" s="6">
        <v>0</v>
      </c>
      <c r="D28" s="23">
        <v>15945448</v>
      </c>
      <c r="E28" s="24">
        <v>65721999</v>
      </c>
      <c r="F28" s="6">
        <v>83361887</v>
      </c>
      <c r="G28" s="25">
        <v>83361887</v>
      </c>
      <c r="H28" s="26">
        <v>0</v>
      </c>
      <c r="I28" s="24">
        <v>57793000</v>
      </c>
      <c r="J28" s="6">
        <v>42847000</v>
      </c>
      <c r="K28" s="25">
        <v>48183000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2500000</v>
      </c>
      <c r="J30" s="6">
        <v>2500000</v>
      </c>
      <c r="K30" s="25">
        <v>2500000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629179</v>
      </c>
      <c r="C32" s="7">
        <f aca="true" t="shared" si="5" ref="C32:K32">SUM(C28:C31)</f>
        <v>0</v>
      </c>
      <c r="D32" s="69">
        <f t="shared" si="5"/>
        <v>15945448</v>
      </c>
      <c r="E32" s="70">
        <f t="shared" si="5"/>
        <v>65721999</v>
      </c>
      <c r="F32" s="7">
        <f t="shared" si="5"/>
        <v>83361887</v>
      </c>
      <c r="G32" s="71">
        <f t="shared" si="5"/>
        <v>83361887</v>
      </c>
      <c r="H32" s="72">
        <f t="shared" si="5"/>
        <v>0</v>
      </c>
      <c r="I32" s="70">
        <f t="shared" si="5"/>
        <v>60293000</v>
      </c>
      <c r="J32" s="7">
        <f t="shared" si="5"/>
        <v>45347000</v>
      </c>
      <c r="K32" s="71">
        <f t="shared" si="5"/>
        <v>50683000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176679740</v>
      </c>
      <c r="C35" s="6">
        <v>23399844</v>
      </c>
      <c r="D35" s="23">
        <v>6952815</v>
      </c>
      <c r="E35" s="24">
        <v>-59584045</v>
      </c>
      <c r="F35" s="6">
        <v>-74085583</v>
      </c>
      <c r="G35" s="25">
        <v>-74085583</v>
      </c>
      <c r="H35" s="26">
        <v>52968572</v>
      </c>
      <c r="I35" s="24">
        <v>41600284</v>
      </c>
      <c r="J35" s="6">
        <v>40052340</v>
      </c>
      <c r="K35" s="25">
        <v>38529747</v>
      </c>
    </row>
    <row r="36" spans="1:11" ht="13.5">
      <c r="A36" s="22" t="s">
        <v>39</v>
      </c>
      <c r="B36" s="6">
        <v>665917699</v>
      </c>
      <c r="C36" s="6">
        <v>864362710</v>
      </c>
      <c r="D36" s="23">
        <v>769026430</v>
      </c>
      <c r="E36" s="24">
        <v>956730486</v>
      </c>
      <c r="F36" s="6">
        <v>850083645</v>
      </c>
      <c r="G36" s="25">
        <v>850083645</v>
      </c>
      <c r="H36" s="26">
        <v>46955281</v>
      </c>
      <c r="I36" s="24">
        <v>885984733</v>
      </c>
      <c r="J36" s="6">
        <v>921153668</v>
      </c>
      <c r="K36" s="25">
        <v>961371480</v>
      </c>
    </row>
    <row r="37" spans="1:11" ht="13.5">
      <c r="A37" s="22" t="s">
        <v>40</v>
      </c>
      <c r="B37" s="6">
        <v>328702505</v>
      </c>
      <c r="C37" s="6">
        <v>299518556</v>
      </c>
      <c r="D37" s="23">
        <v>372339254</v>
      </c>
      <c r="E37" s="24">
        <v>335433548</v>
      </c>
      <c r="F37" s="6">
        <v>372339250</v>
      </c>
      <c r="G37" s="25">
        <v>372339250</v>
      </c>
      <c r="H37" s="26">
        <v>120922908</v>
      </c>
      <c r="I37" s="24">
        <v>365679398</v>
      </c>
      <c r="J37" s="6">
        <v>365679398</v>
      </c>
      <c r="K37" s="25">
        <v>365679398</v>
      </c>
    </row>
    <row r="38" spans="1:11" ht="13.5">
      <c r="A38" s="22" t="s">
        <v>41</v>
      </c>
      <c r="B38" s="6">
        <v>75196143</v>
      </c>
      <c r="C38" s="6">
        <v>43174283</v>
      </c>
      <c r="D38" s="23">
        <v>50410414</v>
      </c>
      <c r="E38" s="24">
        <v>43174283</v>
      </c>
      <c r="F38" s="6">
        <v>50410414</v>
      </c>
      <c r="G38" s="25">
        <v>50410414</v>
      </c>
      <c r="H38" s="26">
        <v>0</v>
      </c>
      <c r="I38" s="24">
        <v>52910414</v>
      </c>
      <c r="J38" s="6">
        <v>52910414</v>
      </c>
      <c r="K38" s="25">
        <v>52910414</v>
      </c>
    </row>
    <row r="39" spans="1:11" ht="13.5">
      <c r="A39" s="22" t="s">
        <v>42</v>
      </c>
      <c r="B39" s="6">
        <v>447875987</v>
      </c>
      <c r="C39" s="6">
        <v>600834448</v>
      </c>
      <c r="D39" s="23">
        <v>434378364</v>
      </c>
      <c r="E39" s="24">
        <v>518418921</v>
      </c>
      <c r="F39" s="6">
        <v>353229568</v>
      </c>
      <c r="G39" s="25">
        <v>353229568</v>
      </c>
      <c r="H39" s="26">
        <v>-50583</v>
      </c>
      <c r="I39" s="24">
        <v>452227827</v>
      </c>
      <c r="J39" s="6">
        <v>500566999</v>
      </c>
      <c r="K39" s="25">
        <v>533809625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-37430231</v>
      </c>
      <c r="E42" s="24">
        <v>90170045</v>
      </c>
      <c r="F42" s="6">
        <v>93355858</v>
      </c>
      <c r="G42" s="25">
        <v>93355858</v>
      </c>
      <c r="H42" s="26">
        <v>-54395094</v>
      </c>
      <c r="I42" s="24">
        <v>41935232</v>
      </c>
      <c r="J42" s="6">
        <v>27806767</v>
      </c>
      <c r="K42" s="25">
        <v>29355772</v>
      </c>
    </row>
    <row r="43" spans="1:11" ht="13.5">
      <c r="A43" s="22" t="s">
        <v>45</v>
      </c>
      <c r="B43" s="6">
        <v>-481456</v>
      </c>
      <c r="C43" s="6">
        <v>-13620</v>
      </c>
      <c r="D43" s="23">
        <v>78718</v>
      </c>
      <c r="E43" s="24">
        <v>-65794588</v>
      </c>
      <c r="F43" s="6">
        <v>-83289298</v>
      </c>
      <c r="G43" s="25">
        <v>-83289298</v>
      </c>
      <c r="H43" s="26">
        <v>-12806</v>
      </c>
      <c r="I43" s="24">
        <v>-60293000</v>
      </c>
      <c r="J43" s="6">
        <v>-45347000</v>
      </c>
      <c r="K43" s="25">
        <v>-51683000</v>
      </c>
    </row>
    <row r="44" spans="1:11" ht="13.5">
      <c r="A44" s="22" t="s">
        <v>46</v>
      </c>
      <c r="B44" s="6">
        <v>301588</v>
      </c>
      <c r="C44" s="6">
        <v>-67119</v>
      </c>
      <c r="D44" s="23">
        <v>-12085</v>
      </c>
      <c r="E44" s="24">
        <v>1036</v>
      </c>
      <c r="F44" s="6">
        <v>-1035</v>
      </c>
      <c r="G44" s="25">
        <v>-1035</v>
      </c>
      <c r="H44" s="26">
        <v>-2940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1215269</v>
      </c>
      <c r="C45" s="7">
        <v>3225326</v>
      </c>
      <c r="D45" s="69">
        <v>-37087691</v>
      </c>
      <c r="E45" s="70">
        <v>-48810192</v>
      </c>
      <c r="F45" s="7">
        <v>9940467</v>
      </c>
      <c r="G45" s="71">
        <v>9940467</v>
      </c>
      <c r="H45" s="72">
        <v>-54397655</v>
      </c>
      <c r="I45" s="70">
        <v>-122084200</v>
      </c>
      <c r="J45" s="7">
        <v>-14986774</v>
      </c>
      <c r="K45" s="71">
        <v>-22410518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1902975</v>
      </c>
      <c r="C48" s="6">
        <v>3802147</v>
      </c>
      <c r="D48" s="23">
        <v>502686</v>
      </c>
      <c r="E48" s="24">
        <v>-114710215</v>
      </c>
      <c r="F48" s="6">
        <v>-59962148</v>
      </c>
      <c r="G48" s="25">
        <v>-59962148</v>
      </c>
      <c r="H48" s="26">
        <v>-14663972</v>
      </c>
      <c r="I48" s="24">
        <v>2969817</v>
      </c>
      <c r="J48" s="6">
        <v>333068</v>
      </c>
      <c r="K48" s="25">
        <v>-6210632</v>
      </c>
    </row>
    <row r="49" spans="1:11" ht="13.5">
      <c r="A49" s="22" t="s">
        <v>50</v>
      </c>
      <c r="B49" s="6">
        <f>+B75</f>
        <v>386734566</v>
      </c>
      <c r="C49" s="6">
        <f aca="true" t="shared" si="6" ref="C49:K49">+C75</f>
        <v>342079589</v>
      </c>
      <c r="D49" s="23">
        <f t="shared" si="6"/>
        <v>429146932</v>
      </c>
      <c r="E49" s="24">
        <f t="shared" si="6"/>
        <v>235277591.2655292</v>
      </c>
      <c r="F49" s="6">
        <f t="shared" si="6"/>
        <v>436616786.2483796</v>
      </c>
      <c r="G49" s="25">
        <f t="shared" si="6"/>
        <v>436616786.2483796</v>
      </c>
      <c r="H49" s="26">
        <f t="shared" si="6"/>
        <v>218055584</v>
      </c>
      <c r="I49" s="24">
        <f t="shared" si="6"/>
        <v>395398870.55127835</v>
      </c>
      <c r="J49" s="6">
        <f t="shared" si="6"/>
        <v>394673385.4677227</v>
      </c>
      <c r="K49" s="25">
        <f t="shared" si="6"/>
        <v>390536147.3316544</v>
      </c>
    </row>
    <row r="50" spans="1:11" ht="13.5">
      <c r="A50" s="33" t="s">
        <v>51</v>
      </c>
      <c r="B50" s="7">
        <f>+B48-B49</f>
        <v>-384831591</v>
      </c>
      <c r="C50" s="7">
        <f aca="true" t="shared" si="7" ref="C50:K50">+C48-C49</f>
        <v>-338277442</v>
      </c>
      <c r="D50" s="69">
        <f t="shared" si="7"/>
        <v>-428644246</v>
      </c>
      <c r="E50" s="70">
        <f t="shared" si="7"/>
        <v>-349987806.26552916</v>
      </c>
      <c r="F50" s="7">
        <f t="shared" si="7"/>
        <v>-496578934.2483796</v>
      </c>
      <c r="G50" s="71">
        <f t="shared" si="7"/>
        <v>-496578934.2483796</v>
      </c>
      <c r="H50" s="72">
        <f t="shared" si="7"/>
        <v>-232719556</v>
      </c>
      <c r="I50" s="70">
        <f t="shared" si="7"/>
        <v>-392429053.55127835</v>
      </c>
      <c r="J50" s="7">
        <f t="shared" si="7"/>
        <v>-394340317.4677227</v>
      </c>
      <c r="K50" s="71">
        <f t="shared" si="7"/>
        <v>-396746779.3316544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594916357</v>
      </c>
      <c r="C53" s="6">
        <v>778812200</v>
      </c>
      <c r="D53" s="23">
        <v>700198966</v>
      </c>
      <c r="E53" s="24">
        <v>796483288</v>
      </c>
      <c r="F53" s="6">
        <v>773364274</v>
      </c>
      <c r="G53" s="25">
        <v>773364274</v>
      </c>
      <c r="H53" s="26">
        <v>20945279</v>
      </c>
      <c r="I53" s="24">
        <v>697594348</v>
      </c>
      <c r="J53" s="6">
        <v>687416283</v>
      </c>
      <c r="K53" s="25">
        <v>676951095</v>
      </c>
    </row>
    <row r="54" spans="1:11" ht="13.5">
      <c r="A54" s="22" t="s">
        <v>54</v>
      </c>
      <c r="B54" s="6">
        <v>0</v>
      </c>
      <c r="C54" s="6">
        <v>32324464</v>
      </c>
      <c r="D54" s="23">
        <v>44440669</v>
      </c>
      <c r="E54" s="24">
        <v>6947788</v>
      </c>
      <c r="F54" s="6">
        <v>6947788</v>
      </c>
      <c r="G54" s="25">
        <v>6947788</v>
      </c>
      <c r="H54" s="26">
        <v>1110000</v>
      </c>
      <c r="I54" s="24">
        <v>9901987</v>
      </c>
      <c r="J54" s="6">
        <v>10178065</v>
      </c>
      <c r="K54" s="25">
        <v>10465188</v>
      </c>
    </row>
    <row r="55" spans="1:11" ht="13.5">
      <c r="A55" s="22" t="s">
        <v>55</v>
      </c>
      <c r="B55" s="6">
        <v>422060</v>
      </c>
      <c r="C55" s="6">
        <v>0</v>
      </c>
      <c r="D55" s="23">
        <v>2102981</v>
      </c>
      <c r="E55" s="24">
        <v>1656345</v>
      </c>
      <c r="F55" s="6">
        <v>1922182</v>
      </c>
      <c r="G55" s="25">
        <v>1922182</v>
      </c>
      <c r="H55" s="26">
        <v>1376312</v>
      </c>
      <c r="I55" s="24">
        <v>2481764</v>
      </c>
      <c r="J55" s="6">
        <v>2225850</v>
      </c>
      <c r="K55" s="25">
        <v>2320300</v>
      </c>
    </row>
    <row r="56" spans="1:11" ht="13.5">
      <c r="A56" s="22" t="s">
        <v>56</v>
      </c>
      <c r="B56" s="6">
        <v>3026909</v>
      </c>
      <c r="C56" s="6">
        <v>8076950</v>
      </c>
      <c r="D56" s="23">
        <v>7798508</v>
      </c>
      <c r="E56" s="24">
        <v>6296125</v>
      </c>
      <c r="F56" s="6">
        <v>10296125</v>
      </c>
      <c r="G56" s="25">
        <v>10296125</v>
      </c>
      <c r="H56" s="26">
        <v>5840435</v>
      </c>
      <c r="I56" s="24">
        <v>6541673</v>
      </c>
      <c r="J56" s="6">
        <v>6803340</v>
      </c>
      <c r="K56" s="25">
        <v>7075523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3013957</v>
      </c>
      <c r="F59" s="6">
        <v>3013957</v>
      </c>
      <c r="G59" s="25">
        <v>3013957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4134362</v>
      </c>
      <c r="F60" s="6">
        <v>4134362</v>
      </c>
      <c r="G60" s="25">
        <v>4134362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18</v>
      </c>
      <c r="C62" s="98">
        <v>18</v>
      </c>
      <c r="D62" s="99">
        <v>0</v>
      </c>
      <c r="E62" s="97">
        <v>18</v>
      </c>
      <c r="F62" s="98">
        <v>18</v>
      </c>
      <c r="G62" s="99">
        <v>18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1600</v>
      </c>
      <c r="C64" s="98">
        <v>1600</v>
      </c>
      <c r="D64" s="99">
        <v>0</v>
      </c>
      <c r="E64" s="97">
        <v>1600</v>
      </c>
      <c r="F64" s="98">
        <v>1600</v>
      </c>
      <c r="G64" s="99">
        <v>1600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1538</v>
      </c>
      <c r="C65" s="98">
        <v>1538</v>
      </c>
      <c r="D65" s="99">
        <v>0</v>
      </c>
      <c r="E65" s="97">
        <v>1538</v>
      </c>
      <c r="F65" s="98">
        <v>1538</v>
      </c>
      <c r="G65" s="99">
        <v>1538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103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2.359169416494309</v>
      </c>
      <c r="F70" s="5">
        <f t="shared" si="8"/>
        <v>1.0110101399719094</v>
      </c>
      <c r="G70" s="5">
        <f t="shared" si="8"/>
        <v>1.0110101399719094</v>
      </c>
      <c r="H70" s="5">
        <f t="shared" si="8"/>
        <v>0</v>
      </c>
      <c r="I70" s="5">
        <f t="shared" si="8"/>
        <v>0.6965351652136068</v>
      </c>
      <c r="J70" s="5">
        <f t="shared" si="8"/>
        <v>0.6956956604469714</v>
      </c>
      <c r="K70" s="5">
        <f t="shared" si="8"/>
        <v>0.7102616148822107</v>
      </c>
    </row>
    <row r="71" spans="1:11" ht="12.75" hidden="1">
      <c r="A71" s="1" t="s">
        <v>104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144274397</v>
      </c>
      <c r="F71" s="2">
        <f t="shared" si="9"/>
        <v>60604742</v>
      </c>
      <c r="G71" s="2">
        <f t="shared" si="9"/>
        <v>60604742</v>
      </c>
      <c r="H71" s="2">
        <f t="shared" si="9"/>
        <v>0</v>
      </c>
      <c r="I71" s="2">
        <f t="shared" si="9"/>
        <v>40497802</v>
      </c>
      <c r="J71" s="2">
        <f t="shared" si="9"/>
        <v>42535783</v>
      </c>
      <c r="K71" s="2">
        <f t="shared" si="9"/>
        <v>45797051</v>
      </c>
    </row>
    <row r="72" spans="1:11" ht="12.75" hidden="1">
      <c r="A72" s="1" t="s">
        <v>105</v>
      </c>
      <c r="B72" s="2">
        <f>+B77</f>
        <v>54184062</v>
      </c>
      <c r="C72" s="2">
        <f aca="true" t="shared" si="10" ref="C72:K72">+C77</f>
        <v>44108271</v>
      </c>
      <c r="D72" s="2">
        <f t="shared" si="10"/>
        <v>49161754</v>
      </c>
      <c r="E72" s="2">
        <f t="shared" si="10"/>
        <v>61154742</v>
      </c>
      <c r="F72" s="2">
        <f t="shared" si="10"/>
        <v>59944742</v>
      </c>
      <c r="G72" s="2">
        <f t="shared" si="10"/>
        <v>59944742</v>
      </c>
      <c r="H72" s="2">
        <f t="shared" si="10"/>
        <v>53272059</v>
      </c>
      <c r="I72" s="2">
        <f t="shared" si="10"/>
        <v>58141791</v>
      </c>
      <c r="J72" s="2">
        <f t="shared" si="10"/>
        <v>61141366</v>
      </c>
      <c r="K72" s="2">
        <f t="shared" si="10"/>
        <v>64479130</v>
      </c>
    </row>
    <row r="73" spans="1:11" ht="12.75" hidden="1">
      <c r="A73" s="1" t="s">
        <v>106</v>
      </c>
      <c r="B73" s="2">
        <f>+B74</f>
        <v>-38350463.49999999</v>
      </c>
      <c r="C73" s="2">
        <f aca="true" t="shared" si="11" ref="C73:K73">+(C78+C80+C81+C82)-(B78+B80+B81+B82)</f>
        <v>-31399918</v>
      </c>
      <c r="D73" s="2">
        <f t="shared" si="11"/>
        <v>-12167631</v>
      </c>
      <c r="E73" s="2">
        <f t="shared" si="11"/>
        <v>48767929</v>
      </c>
      <c r="F73" s="2">
        <f>+(F78+F80+F81+F82)-(D78+D80+D81+D82)</f>
        <v>-19510589</v>
      </c>
      <c r="G73" s="2">
        <f>+(G78+G80+G81+G82)-(D78+D80+D81+D82)</f>
        <v>-19510589</v>
      </c>
      <c r="H73" s="2">
        <f>+(H78+H80+H81+H82)-(D78+D80+D81+D82)</f>
        <v>24031374</v>
      </c>
      <c r="I73" s="2">
        <f>+(I78+I80+I81+I82)-(E78+E80+E81+E82)</f>
        <v>-35417952</v>
      </c>
      <c r="J73" s="2">
        <f t="shared" si="11"/>
        <v>1088805</v>
      </c>
      <c r="K73" s="2">
        <f t="shared" si="11"/>
        <v>5021107</v>
      </c>
    </row>
    <row r="74" spans="1:11" ht="12.75" hidden="1">
      <c r="A74" s="1" t="s">
        <v>107</v>
      </c>
      <c r="B74" s="2">
        <f>+TREND(C74:E74)</f>
        <v>-38350463.49999999</v>
      </c>
      <c r="C74" s="2">
        <f>+C73</f>
        <v>-31399918</v>
      </c>
      <c r="D74" s="2">
        <f aca="true" t="shared" si="12" ref="D74:K74">+D73</f>
        <v>-12167631</v>
      </c>
      <c r="E74" s="2">
        <f t="shared" si="12"/>
        <v>48767929</v>
      </c>
      <c r="F74" s="2">
        <f t="shared" si="12"/>
        <v>-19510589</v>
      </c>
      <c r="G74" s="2">
        <f t="shared" si="12"/>
        <v>-19510589</v>
      </c>
      <c r="H74" s="2">
        <f t="shared" si="12"/>
        <v>24031374</v>
      </c>
      <c r="I74" s="2">
        <f t="shared" si="12"/>
        <v>-35417952</v>
      </c>
      <c r="J74" s="2">
        <f t="shared" si="12"/>
        <v>1088805</v>
      </c>
      <c r="K74" s="2">
        <f t="shared" si="12"/>
        <v>5021107</v>
      </c>
    </row>
    <row r="75" spans="1:11" ht="12.75" hidden="1">
      <c r="A75" s="1" t="s">
        <v>108</v>
      </c>
      <c r="B75" s="2">
        <f>+B84-(((B80+B81+B78)*B70)-B79)</f>
        <v>386734566</v>
      </c>
      <c r="C75" s="2">
        <f aca="true" t="shared" si="13" ref="C75:K75">+C84-(((C80+C81+C78)*C70)-C79)</f>
        <v>342079589</v>
      </c>
      <c r="D75" s="2">
        <f t="shared" si="13"/>
        <v>429146932</v>
      </c>
      <c r="E75" s="2">
        <f t="shared" si="13"/>
        <v>235277591.2655292</v>
      </c>
      <c r="F75" s="2">
        <f t="shared" si="13"/>
        <v>436616786.2483796</v>
      </c>
      <c r="G75" s="2">
        <f t="shared" si="13"/>
        <v>436616786.2483796</v>
      </c>
      <c r="H75" s="2">
        <f t="shared" si="13"/>
        <v>218055584</v>
      </c>
      <c r="I75" s="2">
        <f t="shared" si="13"/>
        <v>395398870.55127835</v>
      </c>
      <c r="J75" s="2">
        <f t="shared" si="13"/>
        <v>394673385.4677227</v>
      </c>
      <c r="K75" s="2">
        <f t="shared" si="13"/>
        <v>390536147.3316544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54184062</v>
      </c>
      <c r="C77" s="3">
        <v>44108271</v>
      </c>
      <c r="D77" s="3">
        <v>49161754</v>
      </c>
      <c r="E77" s="3">
        <v>61154742</v>
      </c>
      <c r="F77" s="3">
        <v>59944742</v>
      </c>
      <c r="G77" s="3">
        <v>59944742</v>
      </c>
      <c r="H77" s="3">
        <v>53272059</v>
      </c>
      <c r="I77" s="3">
        <v>58141791</v>
      </c>
      <c r="J77" s="3">
        <v>61141366</v>
      </c>
      <c r="K77" s="3">
        <v>64479130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318691095</v>
      </c>
      <c r="C79" s="3">
        <v>288834349</v>
      </c>
      <c r="D79" s="3">
        <v>363623701</v>
      </c>
      <c r="E79" s="3">
        <v>324520885</v>
      </c>
      <c r="F79" s="3">
        <v>363623697</v>
      </c>
      <c r="G79" s="3">
        <v>363623697</v>
      </c>
      <c r="H79" s="3">
        <v>120919968</v>
      </c>
      <c r="I79" s="3">
        <v>356963845</v>
      </c>
      <c r="J79" s="3">
        <v>356963845</v>
      </c>
      <c r="K79" s="3">
        <v>356963845</v>
      </c>
    </row>
    <row r="80" spans="1:11" ht="12.75" hidden="1">
      <c r="A80" s="1" t="s">
        <v>68</v>
      </c>
      <c r="B80" s="3">
        <v>49011322</v>
      </c>
      <c r="C80" s="3">
        <v>26504864</v>
      </c>
      <c r="D80" s="3">
        <v>5687056</v>
      </c>
      <c r="E80" s="3">
        <v>52581263</v>
      </c>
      <c r="F80" s="3">
        <v>5628530</v>
      </c>
      <c r="G80" s="3">
        <v>5628530</v>
      </c>
      <c r="H80" s="3">
        <v>17756815</v>
      </c>
      <c r="I80" s="3">
        <v>38999702</v>
      </c>
      <c r="J80" s="3">
        <v>55531809</v>
      </c>
      <c r="K80" s="3">
        <v>73044096</v>
      </c>
    </row>
    <row r="81" spans="1:11" ht="12.75" hidden="1">
      <c r="A81" s="1" t="s">
        <v>69</v>
      </c>
      <c r="B81" s="3">
        <v>19314229</v>
      </c>
      <c r="C81" s="3">
        <v>10420769</v>
      </c>
      <c r="D81" s="3">
        <v>19070946</v>
      </c>
      <c r="E81" s="3">
        <v>20944668</v>
      </c>
      <c r="F81" s="3">
        <v>-381117</v>
      </c>
      <c r="G81" s="3">
        <v>-381117</v>
      </c>
      <c r="H81" s="3">
        <v>31032561</v>
      </c>
      <c r="I81" s="3">
        <v>-891723</v>
      </c>
      <c r="J81" s="3">
        <v>-16335025</v>
      </c>
      <c r="K81" s="3">
        <v>-28826205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144274397</v>
      </c>
      <c r="F83" s="3">
        <v>60604742</v>
      </c>
      <c r="G83" s="3">
        <v>60604742</v>
      </c>
      <c r="H83" s="3">
        <v>0</v>
      </c>
      <c r="I83" s="3">
        <v>40497802</v>
      </c>
      <c r="J83" s="3">
        <v>42535783</v>
      </c>
      <c r="K83" s="3">
        <v>45797051</v>
      </c>
    </row>
    <row r="84" spans="1:11" ht="12.75" hidden="1">
      <c r="A84" s="1" t="s">
        <v>72</v>
      </c>
      <c r="B84" s="3">
        <v>68043471</v>
      </c>
      <c r="C84" s="3">
        <v>53245240</v>
      </c>
      <c r="D84" s="3">
        <v>65523231</v>
      </c>
      <c r="E84" s="3">
        <v>84216834</v>
      </c>
      <c r="F84" s="3">
        <v>78298277</v>
      </c>
      <c r="G84" s="3">
        <v>78298277</v>
      </c>
      <c r="H84" s="3">
        <v>97135616</v>
      </c>
      <c r="I84" s="3">
        <v>64978573</v>
      </c>
      <c r="J84" s="3">
        <v>64978573</v>
      </c>
      <c r="K84" s="3">
        <v>64978573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90285050</v>
      </c>
      <c r="C5" s="6">
        <v>20176915</v>
      </c>
      <c r="D5" s="23">
        <v>20339620</v>
      </c>
      <c r="E5" s="24">
        <v>18767736</v>
      </c>
      <c r="F5" s="6">
        <v>18767736</v>
      </c>
      <c r="G5" s="25">
        <v>18767736</v>
      </c>
      <c r="H5" s="26">
        <v>19873792</v>
      </c>
      <c r="I5" s="24">
        <v>23159806</v>
      </c>
      <c r="J5" s="6">
        <v>24132522</v>
      </c>
      <c r="K5" s="25">
        <v>25194354</v>
      </c>
    </row>
    <row r="6" spans="1:11" ht="13.5">
      <c r="A6" s="22" t="s">
        <v>18</v>
      </c>
      <c r="B6" s="6">
        <v>48661265</v>
      </c>
      <c r="C6" s="6">
        <v>112918245</v>
      </c>
      <c r="D6" s="23">
        <v>81731974</v>
      </c>
      <c r="E6" s="24">
        <v>135371199</v>
      </c>
      <c r="F6" s="6">
        <v>135371199</v>
      </c>
      <c r="G6" s="25">
        <v>135371199</v>
      </c>
      <c r="H6" s="26">
        <v>57840756</v>
      </c>
      <c r="I6" s="24">
        <v>172527993</v>
      </c>
      <c r="J6" s="6">
        <v>179774172</v>
      </c>
      <c r="K6" s="25">
        <v>187684235</v>
      </c>
    </row>
    <row r="7" spans="1:11" ht="13.5">
      <c r="A7" s="22" t="s">
        <v>19</v>
      </c>
      <c r="B7" s="6">
        <v>763993</v>
      </c>
      <c r="C7" s="6">
        <v>237736</v>
      </c>
      <c r="D7" s="23">
        <v>237735</v>
      </c>
      <c r="E7" s="24">
        <v>230000</v>
      </c>
      <c r="F7" s="6">
        <v>230000</v>
      </c>
      <c r="G7" s="25">
        <v>230000</v>
      </c>
      <c r="H7" s="26">
        <v>148033</v>
      </c>
      <c r="I7" s="24">
        <v>230000</v>
      </c>
      <c r="J7" s="6">
        <v>239660</v>
      </c>
      <c r="K7" s="25">
        <v>250206</v>
      </c>
    </row>
    <row r="8" spans="1:11" ht="13.5">
      <c r="A8" s="22" t="s">
        <v>20</v>
      </c>
      <c r="B8" s="6">
        <v>90172157</v>
      </c>
      <c r="C8" s="6">
        <v>100525796</v>
      </c>
      <c r="D8" s="23">
        <v>0</v>
      </c>
      <c r="E8" s="24">
        <v>95956150</v>
      </c>
      <c r="F8" s="6">
        <v>101121324</v>
      </c>
      <c r="G8" s="25">
        <v>101121324</v>
      </c>
      <c r="H8" s="26">
        <v>96368921</v>
      </c>
      <c r="I8" s="24">
        <v>97225457</v>
      </c>
      <c r="J8" s="6">
        <v>101308934</v>
      </c>
      <c r="K8" s="25">
        <v>105766526</v>
      </c>
    </row>
    <row r="9" spans="1:11" ht="13.5">
      <c r="A9" s="22" t="s">
        <v>21</v>
      </c>
      <c r="B9" s="6">
        <v>31626808</v>
      </c>
      <c r="C9" s="6">
        <v>27651720</v>
      </c>
      <c r="D9" s="23">
        <v>26681909</v>
      </c>
      <c r="E9" s="24">
        <v>42270546</v>
      </c>
      <c r="F9" s="6">
        <v>42270546</v>
      </c>
      <c r="G9" s="25">
        <v>42270546</v>
      </c>
      <c r="H9" s="26">
        <v>49267028</v>
      </c>
      <c r="I9" s="24">
        <v>42270546</v>
      </c>
      <c r="J9" s="6">
        <v>44045924</v>
      </c>
      <c r="K9" s="25">
        <v>45983945</v>
      </c>
    </row>
    <row r="10" spans="1:11" ht="25.5">
      <c r="A10" s="27" t="s">
        <v>97</v>
      </c>
      <c r="B10" s="28">
        <f>SUM(B5:B9)</f>
        <v>261509273</v>
      </c>
      <c r="C10" s="29">
        <f aca="true" t="shared" si="0" ref="C10:K10">SUM(C5:C9)</f>
        <v>261510412</v>
      </c>
      <c r="D10" s="30">
        <f t="shared" si="0"/>
        <v>128991238</v>
      </c>
      <c r="E10" s="28">
        <f t="shared" si="0"/>
        <v>292595631</v>
      </c>
      <c r="F10" s="29">
        <f t="shared" si="0"/>
        <v>297760805</v>
      </c>
      <c r="G10" s="31">
        <f t="shared" si="0"/>
        <v>297760805</v>
      </c>
      <c r="H10" s="32">
        <f t="shared" si="0"/>
        <v>223498530</v>
      </c>
      <c r="I10" s="28">
        <f t="shared" si="0"/>
        <v>335413802</v>
      </c>
      <c r="J10" s="29">
        <f t="shared" si="0"/>
        <v>349501212</v>
      </c>
      <c r="K10" s="31">
        <f t="shared" si="0"/>
        <v>364879266</v>
      </c>
    </row>
    <row r="11" spans="1:11" ht="13.5">
      <c r="A11" s="22" t="s">
        <v>22</v>
      </c>
      <c r="B11" s="6">
        <v>76508069</v>
      </c>
      <c r="C11" s="6">
        <v>92350624</v>
      </c>
      <c r="D11" s="23">
        <v>99586593</v>
      </c>
      <c r="E11" s="24">
        <v>110211831</v>
      </c>
      <c r="F11" s="6">
        <v>105492155</v>
      </c>
      <c r="G11" s="25">
        <v>105492155</v>
      </c>
      <c r="H11" s="26">
        <v>94345708</v>
      </c>
      <c r="I11" s="24">
        <v>120667101</v>
      </c>
      <c r="J11" s="6">
        <v>125735227</v>
      </c>
      <c r="K11" s="25">
        <v>131267562</v>
      </c>
    </row>
    <row r="12" spans="1:11" ht="13.5">
      <c r="A12" s="22" t="s">
        <v>23</v>
      </c>
      <c r="B12" s="6">
        <v>6831983</v>
      </c>
      <c r="C12" s="6">
        <v>7196966</v>
      </c>
      <c r="D12" s="23">
        <v>7541604</v>
      </c>
      <c r="E12" s="24">
        <v>7754262</v>
      </c>
      <c r="F12" s="6">
        <v>7169587</v>
      </c>
      <c r="G12" s="25">
        <v>7169587</v>
      </c>
      <c r="H12" s="26">
        <v>6582953</v>
      </c>
      <c r="I12" s="24">
        <v>12168434</v>
      </c>
      <c r="J12" s="6">
        <v>12679514</v>
      </c>
      <c r="K12" s="25">
        <v>13237413</v>
      </c>
    </row>
    <row r="13" spans="1:11" ht="13.5">
      <c r="A13" s="22" t="s">
        <v>98</v>
      </c>
      <c r="B13" s="6">
        <v>53686453</v>
      </c>
      <c r="C13" s="6">
        <v>71504833</v>
      </c>
      <c r="D13" s="23">
        <v>104196</v>
      </c>
      <c r="E13" s="24">
        <v>5325200</v>
      </c>
      <c r="F13" s="6">
        <v>5325200</v>
      </c>
      <c r="G13" s="25">
        <v>5325200</v>
      </c>
      <c r="H13" s="26">
        <v>39911</v>
      </c>
      <c r="I13" s="24">
        <v>5532883</v>
      </c>
      <c r="J13" s="6">
        <v>5765266</v>
      </c>
      <c r="K13" s="25">
        <v>6018947</v>
      </c>
    </row>
    <row r="14" spans="1:11" ht="13.5">
      <c r="A14" s="22" t="s">
        <v>24</v>
      </c>
      <c r="B14" s="6">
        <v>19368315</v>
      </c>
      <c r="C14" s="6">
        <v>23252941</v>
      </c>
      <c r="D14" s="23">
        <v>12281484</v>
      </c>
      <c r="E14" s="24">
        <v>8220001</v>
      </c>
      <c r="F14" s="6">
        <v>8220001</v>
      </c>
      <c r="G14" s="25">
        <v>8220001</v>
      </c>
      <c r="H14" s="26">
        <v>2946756</v>
      </c>
      <c r="I14" s="24">
        <v>8540582</v>
      </c>
      <c r="J14" s="6">
        <v>8899288</v>
      </c>
      <c r="K14" s="25">
        <v>9290856</v>
      </c>
    </row>
    <row r="15" spans="1:11" ht="13.5">
      <c r="A15" s="22" t="s">
        <v>99</v>
      </c>
      <c r="B15" s="6">
        <v>47573168</v>
      </c>
      <c r="C15" s="6">
        <v>56614347</v>
      </c>
      <c r="D15" s="23">
        <v>54681384</v>
      </c>
      <c r="E15" s="24">
        <v>55929146</v>
      </c>
      <c r="F15" s="6">
        <v>57860129</v>
      </c>
      <c r="G15" s="25">
        <v>57860129</v>
      </c>
      <c r="H15" s="26">
        <v>45303305</v>
      </c>
      <c r="I15" s="24">
        <v>63699859</v>
      </c>
      <c r="J15" s="6">
        <v>66375261</v>
      </c>
      <c r="K15" s="25">
        <v>69295777</v>
      </c>
    </row>
    <row r="16" spans="1:11" ht="13.5">
      <c r="A16" s="22" t="s">
        <v>20</v>
      </c>
      <c r="B16" s="6">
        <v>57865</v>
      </c>
      <c r="C16" s="6">
        <v>995070</v>
      </c>
      <c r="D16" s="23">
        <v>0</v>
      </c>
      <c r="E16" s="24">
        <v>50000</v>
      </c>
      <c r="F16" s="6">
        <v>50000</v>
      </c>
      <c r="G16" s="25">
        <v>50000</v>
      </c>
      <c r="H16" s="26">
        <v>0</v>
      </c>
      <c r="I16" s="24">
        <v>50000</v>
      </c>
      <c r="J16" s="6">
        <v>52100</v>
      </c>
      <c r="K16" s="25">
        <v>54393</v>
      </c>
    </row>
    <row r="17" spans="1:11" ht="13.5">
      <c r="A17" s="22" t="s">
        <v>25</v>
      </c>
      <c r="B17" s="6">
        <v>182101057</v>
      </c>
      <c r="C17" s="6">
        <v>207095866</v>
      </c>
      <c r="D17" s="23">
        <v>36403399</v>
      </c>
      <c r="E17" s="24">
        <v>99702596</v>
      </c>
      <c r="F17" s="6">
        <v>105888320</v>
      </c>
      <c r="G17" s="25">
        <v>105888320</v>
      </c>
      <c r="H17" s="26">
        <v>18502874</v>
      </c>
      <c r="I17" s="24">
        <v>102929111</v>
      </c>
      <c r="J17" s="6">
        <v>107252170</v>
      </c>
      <c r="K17" s="25">
        <v>111971326</v>
      </c>
    </row>
    <row r="18" spans="1:11" ht="13.5">
      <c r="A18" s="33" t="s">
        <v>26</v>
      </c>
      <c r="B18" s="34">
        <f>SUM(B11:B17)</f>
        <v>386126910</v>
      </c>
      <c r="C18" s="35">
        <f aca="true" t="shared" si="1" ref="C18:K18">SUM(C11:C17)</f>
        <v>459010647</v>
      </c>
      <c r="D18" s="36">
        <f t="shared" si="1"/>
        <v>210598660</v>
      </c>
      <c r="E18" s="34">
        <f t="shared" si="1"/>
        <v>287193036</v>
      </c>
      <c r="F18" s="35">
        <f t="shared" si="1"/>
        <v>290005392</v>
      </c>
      <c r="G18" s="37">
        <f t="shared" si="1"/>
        <v>290005392</v>
      </c>
      <c r="H18" s="38">
        <f t="shared" si="1"/>
        <v>167721507</v>
      </c>
      <c r="I18" s="34">
        <f t="shared" si="1"/>
        <v>313587970</v>
      </c>
      <c r="J18" s="35">
        <f t="shared" si="1"/>
        <v>326758826</v>
      </c>
      <c r="K18" s="37">
        <f t="shared" si="1"/>
        <v>341136274</v>
      </c>
    </row>
    <row r="19" spans="1:11" ht="13.5">
      <c r="A19" s="33" t="s">
        <v>27</v>
      </c>
      <c r="B19" s="39">
        <f>+B10-B18</f>
        <v>-124617637</v>
      </c>
      <c r="C19" s="40">
        <f aca="true" t="shared" si="2" ref="C19:K19">+C10-C18</f>
        <v>-197500235</v>
      </c>
      <c r="D19" s="41">
        <f t="shared" si="2"/>
        <v>-81607422</v>
      </c>
      <c r="E19" s="39">
        <f t="shared" si="2"/>
        <v>5402595</v>
      </c>
      <c r="F19" s="40">
        <f t="shared" si="2"/>
        <v>7755413</v>
      </c>
      <c r="G19" s="42">
        <f t="shared" si="2"/>
        <v>7755413</v>
      </c>
      <c r="H19" s="43">
        <f t="shared" si="2"/>
        <v>55777023</v>
      </c>
      <c r="I19" s="39">
        <f t="shared" si="2"/>
        <v>21825832</v>
      </c>
      <c r="J19" s="40">
        <f t="shared" si="2"/>
        <v>22742386</v>
      </c>
      <c r="K19" s="42">
        <f t="shared" si="2"/>
        <v>23742992</v>
      </c>
    </row>
    <row r="20" spans="1:11" ht="25.5">
      <c r="A20" s="44" t="s">
        <v>28</v>
      </c>
      <c r="B20" s="45">
        <v>23626953</v>
      </c>
      <c r="C20" s="46">
        <v>11576166</v>
      </c>
      <c r="D20" s="47">
        <v>4500000</v>
      </c>
      <c r="E20" s="45">
        <v>78593850</v>
      </c>
      <c r="F20" s="46">
        <v>68593850</v>
      </c>
      <c r="G20" s="48">
        <v>68593850</v>
      </c>
      <c r="H20" s="49">
        <v>38461778</v>
      </c>
      <c r="I20" s="45">
        <v>35889000</v>
      </c>
      <c r="J20" s="46">
        <v>37396339</v>
      </c>
      <c r="K20" s="48">
        <v>39041778</v>
      </c>
    </row>
    <row r="21" spans="1:11" ht="63.75">
      <c r="A21" s="50" t="s">
        <v>100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101</v>
      </c>
      <c r="B22" s="57">
        <f>SUM(B19:B21)</f>
        <v>-100990684</v>
      </c>
      <c r="C22" s="58">
        <f aca="true" t="shared" si="3" ref="C22:K22">SUM(C19:C21)</f>
        <v>-185924069</v>
      </c>
      <c r="D22" s="59">
        <f t="shared" si="3"/>
        <v>-77107422</v>
      </c>
      <c r="E22" s="57">
        <f t="shared" si="3"/>
        <v>83996445</v>
      </c>
      <c r="F22" s="58">
        <f t="shared" si="3"/>
        <v>76349263</v>
      </c>
      <c r="G22" s="60">
        <f t="shared" si="3"/>
        <v>76349263</v>
      </c>
      <c r="H22" s="61">
        <f t="shared" si="3"/>
        <v>94238801</v>
      </c>
      <c r="I22" s="57">
        <f t="shared" si="3"/>
        <v>57714832</v>
      </c>
      <c r="J22" s="58">
        <f t="shared" si="3"/>
        <v>60138725</v>
      </c>
      <c r="K22" s="60">
        <f t="shared" si="3"/>
        <v>62784770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-100990684</v>
      </c>
      <c r="C24" s="40">
        <f aca="true" t="shared" si="4" ref="C24:K24">SUM(C22:C23)</f>
        <v>-185924069</v>
      </c>
      <c r="D24" s="41">
        <f t="shared" si="4"/>
        <v>-77107422</v>
      </c>
      <c r="E24" s="39">
        <f t="shared" si="4"/>
        <v>83996445</v>
      </c>
      <c r="F24" s="40">
        <f t="shared" si="4"/>
        <v>76349263</v>
      </c>
      <c r="G24" s="42">
        <f t="shared" si="4"/>
        <v>76349263</v>
      </c>
      <c r="H24" s="43">
        <f t="shared" si="4"/>
        <v>94238801</v>
      </c>
      <c r="I24" s="39">
        <f t="shared" si="4"/>
        <v>57714832</v>
      </c>
      <c r="J24" s="40">
        <f t="shared" si="4"/>
        <v>60138725</v>
      </c>
      <c r="K24" s="42">
        <f t="shared" si="4"/>
        <v>62784770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43802674</v>
      </c>
      <c r="C27" s="7">
        <v>13349644</v>
      </c>
      <c r="D27" s="69">
        <v>21828420</v>
      </c>
      <c r="E27" s="70">
        <v>68699342</v>
      </c>
      <c r="F27" s="7">
        <v>58699342</v>
      </c>
      <c r="G27" s="71">
        <v>58699342</v>
      </c>
      <c r="H27" s="72">
        <v>34704965</v>
      </c>
      <c r="I27" s="70">
        <v>43044569</v>
      </c>
      <c r="J27" s="7">
        <v>41539422</v>
      </c>
      <c r="K27" s="71">
        <v>42450375</v>
      </c>
    </row>
    <row r="28" spans="1:11" ht="13.5">
      <c r="A28" s="73" t="s">
        <v>33</v>
      </c>
      <c r="B28" s="6">
        <v>43802674</v>
      </c>
      <c r="C28" s="6">
        <v>13349644</v>
      </c>
      <c r="D28" s="23">
        <v>21615172</v>
      </c>
      <c r="E28" s="24">
        <v>65064341</v>
      </c>
      <c r="F28" s="6">
        <v>55064341</v>
      </c>
      <c r="G28" s="25">
        <v>55064341</v>
      </c>
      <c r="H28" s="26">
        <v>0</v>
      </c>
      <c r="I28" s="24">
        <v>35844552</v>
      </c>
      <c r="J28" s="6">
        <v>34037003</v>
      </c>
      <c r="K28" s="25">
        <v>34617850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213248</v>
      </c>
      <c r="E31" s="24">
        <v>3635001</v>
      </c>
      <c r="F31" s="6">
        <v>3635001</v>
      </c>
      <c r="G31" s="25">
        <v>3635001</v>
      </c>
      <c r="H31" s="26">
        <v>0</v>
      </c>
      <c r="I31" s="24">
        <v>7200017</v>
      </c>
      <c r="J31" s="6">
        <v>7502419</v>
      </c>
      <c r="K31" s="25">
        <v>7832525</v>
      </c>
    </row>
    <row r="32" spans="1:11" ht="13.5">
      <c r="A32" s="33" t="s">
        <v>36</v>
      </c>
      <c r="B32" s="7">
        <f>SUM(B28:B31)</f>
        <v>43802674</v>
      </c>
      <c r="C32" s="7">
        <f aca="true" t="shared" si="5" ref="C32:K32">SUM(C28:C31)</f>
        <v>13349644</v>
      </c>
      <c r="D32" s="69">
        <f t="shared" si="5"/>
        <v>21828420</v>
      </c>
      <c r="E32" s="70">
        <f t="shared" si="5"/>
        <v>68699342</v>
      </c>
      <c r="F32" s="7">
        <f t="shared" si="5"/>
        <v>58699342</v>
      </c>
      <c r="G32" s="71">
        <f t="shared" si="5"/>
        <v>58699342</v>
      </c>
      <c r="H32" s="72">
        <f t="shared" si="5"/>
        <v>0</v>
      </c>
      <c r="I32" s="70">
        <f t="shared" si="5"/>
        <v>43044569</v>
      </c>
      <c r="J32" s="7">
        <f t="shared" si="5"/>
        <v>41539422</v>
      </c>
      <c r="K32" s="71">
        <f t="shared" si="5"/>
        <v>42450375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1090112797</v>
      </c>
      <c r="C35" s="6">
        <v>110941862</v>
      </c>
      <c r="D35" s="23">
        <v>102338681</v>
      </c>
      <c r="E35" s="24">
        <v>139341733</v>
      </c>
      <c r="F35" s="6">
        <v>132236075</v>
      </c>
      <c r="G35" s="25">
        <v>132236075</v>
      </c>
      <c r="H35" s="26">
        <v>143973353</v>
      </c>
      <c r="I35" s="24">
        <v>156903870</v>
      </c>
      <c r="J35" s="6">
        <v>85561466</v>
      </c>
      <c r="K35" s="25">
        <v>92987315</v>
      </c>
    </row>
    <row r="36" spans="1:11" ht="13.5">
      <c r="A36" s="22" t="s">
        <v>39</v>
      </c>
      <c r="B36" s="6">
        <v>22080709</v>
      </c>
      <c r="C36" s="6">
        <v>998005128</v>
      </c>
      <c r="D36" s="23">
        <v>21828420</v>
      </c>
      <c r="E36" s="24">
        <v>1092826596</v>
      </c>
      <c r="F36" s="6">
        <v>1082826595</v>
      </c>
      <c r="G36" s="25">
        <v>1082826595</v>
      </c>
      <c r="H36" s="26">
        <v>37338163</v>
      </c>
      <c r="I36" s="24">
        <v>1100110271</v>
      </c>
      <c r="J36" s="6">
        <v>1147210698</v>
      </c>
      <c r="K36" s="25">
        <v>1148151169</v>
      </c>
    </row>
    <row r="37" spans="1:11" ht="13.5">
      <c r="A37" s="22" t="s">
        <v>40</v>
      </c>
      <c r="B37" s="6">
        <v>225728138</v>
      </c>
      <c r="C37" s="6">
        <v>361814840</v>
      </c>
      <c r="D37" s="23">
        <v>202243966</v>
      </c>
      <c r="E37" s="24">
        <v>295748275</v>
      </c>
      <c r="F37" s="6">
        <v>295748275</v>
      </c>
      <c r="G37" s="25">
        <v>295748275</v>
      </c>
      <c r="H37" s="26">
        <v>81110287</v>
      </c>
      <c r="I37" s="24">
        <v>78718424</v>
      </c>
      <c r="J37" s="6">
        <v>331460276</v>
      </c>
      <c r="K37" s="25">
        <v>322425886</v>
      </c>
    </row>
    <row r="38" spans="1:11" ht="13.5">
      <c r="A38" s="22" t="s">
        <v>41</v>
      </c>
      <c r="B38" s="6">
        <v>0</v>
      </c>
      <c r="C38" s="6">
        <v>50695748</v>
      </c>
      <c r="D38" s="23">
        <v>0</v>
      </c>
      <c r="E38" s="24">
        <v>59461312</v>
      </c>
      <c r="F38" s="6">
        <v>59461312</v>
      </c>
      <c r="G38" s="25">
        <v>59461312</v>
      </c>
      <c r="H38" s="26">
        <v>0</v>
      </c>
      <c r="I38" s="24">
        <v>62996723</v>
      </c>
      <c r="J38" s="6">
        <v>65894573</v>
      </c>
      <c r="K38" s="25">
        <v>65894573</v>
      </c>
    </row>
    <row r="39" spans="1:11" ht="13.5">
      <c r="A39" s="22" t="s">
        <v>42</v>
      </c>
      <c r="B39" s="6">
        <v>987456052</v>
      </c>
      <c r="C39" s="6">
        <v>882360471</v>
      </c>
      <c r="D39" s="23">
        <v>-969443</v>
      </c>
      <c r="E39" s="24">
        <v>1942180733</v>
      </c>
      <c r="F39" s="6">
        <v>859853085</v>
      </c>
      <c r="G39" s="25">
        <v>859853085</v>
      </c>
      <c r="H39" s="26">
        <v>5962428</v>
      </c>
      <c r="I39" s="24">
        <v>905430300</v>
      </c>
      <c r="J39" s="6">
        <v>958782139</v>
      </c>
      <c r="K39" s="25">
        <v>958782139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250405953</v>
      </c>
      <c r="D42" s="23">
        <v>68760113</v>
      </c>
      <c r="E42" s="24">
        <v>103242150</v>
      </c>
      <c r="F42" s="6">
        <v>120692738</v>
      </c>
      <c r="G42" s="25">
        <v>120692738</v>
      </c>
      <c r="H42" s="26">
        <v>114550283</v>
      </c>
      <c r="I42" s="24">
        <v>-136567115</v>
      </c>
      <c r="J42" s="6">
        <v>61478782</v>
      </c>
      <c r="K42" s="25">
        <v>64045788</v>
      </c>
    </row>
    <row r="43" spans="1:11" ht="13.5">
      <c r="A43" s="22" t="s">
        <v>45</v>
      </c>
      <c r="B43" s="6">
        <v>-18134855</v>
      </c>
      <c r="C43" s="6">
        <v>-1040039</v>
      </c>
      <c r="D43" s="23">
        <v>-25601258</v>
      </c>
      <c r="E43" s="24">
        <v>-86635850</v>
      </c>
      <c r="F43" s="6">
        <v>-72228850</v>
      </c>
      <c r="G43" s="25">
        <v>-72228850</v>
      </c>
      <c r="H43" s="26">
        <v>-47378200</v>
      </c>
      <c r="I43" s="24">
        <v>-35898000</v>
      </c>
      <c r="J43" s="6">
        <v>-89982068</v>
      </c>
      <c r="K43" s="25">
        <v>-94140836</v>
      </c>
    </row>
    <row r="44" spans="1:11" ht="13.5">
      <c r="A44" s="22" t="s">
        <v>46</v>
      </c>
      <c r="B44" s="6">
        <v>0</v>
      </c>
      <c r="C44" s="6">
        <v>2484928</v>
      </c>
      <c r="D44" s="23">
        <v>-2437864</v>
      </c>
      <c r="E44" s="24">
        <v>2190800</v>
      </c>
      <c r="F44" s="6">
        <v>0</v>
      </c>
      <c r="G44" s="25">
        <v>0</v>
      </c>
      <c r="H44" s="26">
        <v>56445</v>
      </c>
      <c r="I44" s="24">
        <v>-765002</v>
      </c>
      <c r="J44" s="6">
        <v>-800190</v>
      </c>
      <c r="K44" s="25">
        <v>-836999</v>
      </c>
    </row>
    <row r="45" spans="1:11" ht="13.5">
      <c r="A45" s="33" t="s">
        <v>47</v>
      </c>
      <c r="B45" s="7">
        <v>-18125865</v>
      </c>
      <c r="C45" s="7">
        <v>252284548</v>
      </c>
      <c r="D45" s="69">
        <v>40720991</v>
      </c>
      <c r="E45" s="70">
        <v>12041433</v>
      </c>
      <c r="F45" s="7">
        <v>41708221</v>
      </c>
      <c r="G45" s="71">
        <v>41708221</v>
      </c>
      <c r="H45" s="72">
        <v>67106945</v>
      </c>
      <c r="I45" s="70">
        <v>-179985770</v>
      </c>
      <c r="J45" s="7">
        <v>-29303462</v>
      </c>
      <c r="K45" s="71">
        <v>-30932033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1001297515</v>
      </c>
      <c r="C48" s="6">
        <v>3992455</v>
      </c>
      <c r="D48" s="23">
        <v>2469306</v>
      </c>
      <c r="E48" s="24">
        <v>579999</v>
      </c>
      <c r="F48" s="6">
        <v>-6525659</v>
      </c>
      <c r="G48" s="25">
        <v>-6525659</v>
      </c>
      <c r="H48" s="26">
        <v>33287445</v>
      </c>
      <c r="I48" s="24">
        <v>10928550</v>
      </c>
      <c r="J48" s="6">
        <v>-68004115</v>
      </c>
      <c r="K48" s="25">
        <v>-60578266</v>
      </c>
    </row>
    <row r="49" spans="1:11" ht="13.5">
      <c r="A49" s="22" t="s">
        <v>50</v>
      </c>
      <c r="B49" s="6">
        <f>+B75</f>
        <v>239636100</v>
      </c>
      <c r="C49" s="6">
        <f aca="true" t="shared" si="6" ref="C49:K49">+C75</f>
        <v>383363163.1618181</v>
      </c>
      <c r="D49" s="23">
        <f t="shared" si="6"/>
        <v>299814386.52143013</v>
      </c>
      <c r="E49" s="24">
        <f t="shared" si="6"/>
        <v>218911362.49473727</v>
      </c>
      <c r="F49" s="6">
        <f t="shared" si="6"/>
        <v>187173811.9379846</v>
      </c>
      <c r="G49" s="25">
        <f t="shared" si="6"/>
        <v>187173811.9379846</v>
      </c>
      <c r="H49" s="26">
        <f t="shared" si="6"/>
        <v>68609423.97774297</v>
      </c>
      <c r="I49" s="24">
        <f t="shared" si="6"/>
        <v>-16664460.8478484</v>
      </c>
      <c r="J49" s="6">
        <f t="shared" si="6"/>
        <v>263046139.08170697</v>
      </c>
      <c r="K49" s="25">
        <f t="shared" si="6"/>
        <v>253921910.43688917</v>
      </c>
    </row>
    <row r="50" spans="1:11" ht="13.5">
      <c r="A50" s="33" t="s">
        <v>51</v>
      </c>
      <c r="B50" s="7">
        <f>+B48-B49</f>
        <v>761661415</v>
      </c>
      <c r="C50" s="7">
        <f aca="true" t="shared" si="7" ref="C50:K50">+C48-C49</f>
        <v>-379370708.1618181</v>
      </c>
      <c r="D50" s="69">
        <f t="shared" si="7"/>
        <v>-297345080.52143013</v>
      </c>
      <c r="E50" s="70">
        <f t="shared" si="7"/>
        <v>-218331363.49473727</v>
      </c>
      <c r="F50" s="7">
        <f t="shared" si="7"/>
        <v>-193699470.9379846</v>
      </c>
      <c r="G50" s="71">
        <f t="shared" si="7"/>
        <v>-193699470.9379846</v>
      </c>
      <c r="H50" s="72">
        <f t="shared" si="7"/>
        <v>-35321978.97774297</v>
      </c>
      <c r="I50" s="70">
        <f t="shared" si="7"/>
        <v>27593010.8478484</v>
      </c>
      <c r="J50" s="7">
        <f t="shared" si="7"/>
        <v>-331050254.081707</v>
      </c>
      <c r="K50" s="71">
        <f t="shared" si="7"/>
        <v>-314500176.4368892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3945854</v>
      </c>
      <c r="C53" s="6">
        <v>975789976</v>
      </c>
      <c r="D53" s="23">
        <v>21828420</v>
      </c>
      <c r="E53" s="24">
        <v>1091086401</v>
      </c>
      <c r="F53" s="6">
        <v>1081086400</v>
      </c>
      <c r="G53" s="25">
        <v>1081086400</v>
      </c>
      <c r="H53" s="26">
        <v>37338163</v>
      </c>
      <c r="I53" s="24">
        <v>1098309547</v>
      </c>
      <c r="J53" s="6">
        <v>1145346586</v>
      </c>
      <c r="K53" s="25">
        <v>1146257539</v>
      </c>
    </row>
    <row r="54" spans="1:11" ht="13.5">
      <c r="A54" s="22" t="s">
        <v>54</v>
      </c>
      <c r="B54" s="6">
        <v>0</v>
      </c>
      <c r="C54" s="6">
        <v>31536120</v>
      </c>
      <c r="D54" s="23">
        <v>104196</v>
      </c>
      <c r="E54" s="24">
        <v>5325200</v>
      </c>
      <c r="F54" s="6">
        <v>5325200</v>
      </c>
      <c r="G54" s="25">
        <v>5325200</v>
      </c>
      <c r="H54" s="26">
        <v>39911</v>
      </c>
      <c r="I54" s="24">
        <v>5532883</v>
      </c>
      <c r="J54" s="6">
        <v>5765266</v>
      </c>
      <c r="K54" s="25">
        <v>6018947</v>
      </c>
    </row>
    <row r="55" spans="1:11" ht="13.5">
      <c r="A55" s="22" t="s">
        <v>55</v>
      </c>
      <c r="B55" s="6">
        <v>43802674</v>
      </c>
      <c r="C55" s="6">
        <v>4325650</v>
      </c>
      <c r="D55" s="23">
        <v>13297712</v>
      </c>
      <c r="E55" s="24">
        <v>23263553</v>
      </c>
      <c r="F55" s="6">
        <v>13263553</v>
      </c>
      <c r="G55" s="25">
        <v>13263553</v>
      </c>
      <c r="H55" s="26">
        <v>7520648</v>
      </c>
      <c r="I55" s="24">
        <v>23314443</v>
      </c>
      <c r="J55" s="6">
        <v>20415678</v>
      </c>
      <c r="K55" s="25">
        <v>20451672</v>
      </c>
    </row>
    <row r="56" spans="1:11" ht="13.5">
      <c r="A56" s="22" t="s">
        <v>56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103</v>
      </c>
      <c r="B70" s="5">
        <f>IF(ISERROR(B71/B72),0,(B71/B72))</f>
        <v>0</v>
      </c>
      <c r="C70" s="5">
        <f aca="true" t="shared" si="8" ref="C70:K70">IF(ISERROR(C71/C72),0,(C71/C72))</f>
        <v>0.26510849383853896</v>
      </c>
      <c r="D70" s="5">
        <f t="shared" si="8"/>
        <v>0.426550396240788</v>
      </c>
      <c r="E70" s="5">
        <f t="shared" si="8"/>
        <v>0.48935448353250505</v>
      </c>
      <c r="F70" s="5">
        <f t="shared" si="8"/>
        <v>0.7166931249051727</v>
      </c>
      <c r="G70" s="5">
        <f t="shared" si="8"/>
        <v>0.7166931249051727</v>
      </c>
      <c r="H70" s="5">
        <f t="shared" si="8"/>
        <v>0.49750293435960274</v>
      </c>
      <c r="I70" s="5">
        <f t="shared" si="8"/>
        <v>0.5947943437738288</v>
      </c>
      <c r="J70" s="5">
        <f t="shared" si="8"/>
        <v>0.3891424630057696</v>
      </c>
      <c r="K70" s="5">
        <f t="shared" si="8"/>
        <v>0.38988794945155497</v>
      </c>
    </row>
    <row r="71" spans="1:11" ht="12.75" hidden="1">
      <c r="A71" s="1" t="s">
        <v>104</v>
      </c>
      <c r="B71" s="2">
        <f>+B83</f>
        <v>0</v>
      </c>
      <c r="C71" s="2">
        <f aca="true" t="shared" si="9" ref="C71:K71">+C83</f>
        <v>36086565</v>
      </c>
      <c r="D71" s="2">
        <f t="shared" si="9"/>
        <v>44804442</v>
      </c>
      <c r="E71" s="2">
        <f t="shared" si="9"/>
        <v>77500773</v>
      </c>
      <c r="F71" s="2">
        <f t="shared" si="9"/>
        <v>113505185</v>
      </c>
      <c r="G71" s="2">
        <f t="shared" si="9"/>
        <v>113505185</v>
      </c>
      <c r="H71" s="2">
        <f t="shared" si="9"/>
        <v>39378703</v>
      </c>
      <c r="I71" s="2">
        <f t="shared" si="9"/>
        <v>118912680</v>
      </c>
      <c r="J71" s="2">
        <f t="shared" si="9"/>
        <v>81065810</v>
      </c>
      <c r="K71" s="2">
        <f t="shared" si="9"/>
        <v>84794838</v>
      </c>
    </row>
    <row r="72" spans="1:11" ht="12.75" hidden="1">
      <c r="A72" s="1" t="s">
        <v>105</v>
      </c>
      <c r="B72" s="2">
        <f>+B77</f>
        <v>143189964</v>
      </c>
      <c r="C72" s="2">
        <f aca="true" t="shared" si="10" ref="C72:K72">+C77</f>
        <v>136119988</v>
      </c>
      <c r="D72" s="2">
        <f t="shared" si="10"/>
        <v>105039035</v>
      </c>
      <c r="E72" s="2">
        <f t="shared" si="10"/>
        <v>158373481</v>
      </c>
      <c r="F72" s="2">
        <f t="shared" si="10"/>
        <v>158373481</v>
      </c>
      <c r="G72" s="2">
        <f t="shared" si="10"/>
        <v>158373481</v>
      </c>
      <c r="H72" s="2">
        <f t="shared" si="10"/>
        <v>79152705</v>
      </c>
      <c r="I72" s="2">
        <f t="shared" si="10"/>
        <v>199922345</v>
      </c>
      <c r="J72" s="2">
        <f t="shared" si="10"/>
        <v>208319106</v>
      </c>
      <c r="K72" s="2">
        <f t="shared" si="10"/>
        <v>217485147</v>
      </c>
    </row>
    <row r="73" spans="1:11" ht="12.75" hidden="1">
      <c r="A73" s="1" t="s">
        <v>106</v>
      </c>
      <c r="B73" s="2">
        <f>+B74</f>
        <v>3604130.166666666</v>
      </c>
      <c r="C73" s="2">
        <f aca="true" t="shared" si="11" ref="C73:K73">+(C78+C80+C81+C82)-(B78+B80+B81+B82)</f>
        <v>13760692</v>
      </c>
      <c r="D73" s="2">
        <f t="shared" si="11"/>
        <v>-3718160</v>
      </c>
      <c r="E73" s="2">
        <f t="shared" si="11"/>
        <v>39742359</v>
      </c>
      <c r="F73" s="2">
        <f>+(F78+F80+F81+F82)-(D78+D80+D81+D82)</f>
        <v>39742359</v>
      </c>
      <c r="G73" s="2">
        <f>+(G78+G80+G81+G82)-(D78+D80+D81+D82)</f>
        <v>39742359</v>
      </c>
      <c r="H73" s="2">
        <f>+(H78+H80+H81+H82)-(D78+D80+D81+D82)</f>
        <v>10816533</v>
      </c>
      <c r="I73" s="2">
        <f>+(I78+I80+I81+I82)-(E78+E80+E81+E82)</f>
        <v>7233166</v>
      </c>
      <c r="J73" s="2">
        <f t="shared" si="11"/>
        <v>7610815</v>
      </c>
      <c r="K73" s="2">
        <f t="shared" si="11"/>
        <v>29518</v>
      </c>
    </row>
    <row r="74" spans="1:11" ht="12.75" hidden="1">
      <c r="A74" s="1" t="s">
        <v>107</v>
      </c>
      <c r="B74" s="2">
        <f>+TREND(C74:E74)</f>
        <v>3604130.166666666</v>
      </c>
      <c r="C74" s="2">
        <f>+C73</f>
        <v>13760692</v>
      </c>
      <c r="D74" s="2">
        <f aca="true" t="shared" si="12" ref="D74:K74">+D73</f>
        <v>-3718160</v>
      </c>
      <c r="E74" s="2">
        <f t="shared" si="12"/>
        <v>39742359</v>
      </c>
      <c r="F74" s="2">
        <f t="shared" si="12"/>
        <v>39742359</v>
      </c>
      <c r="G74" s="2">
        <f t="shared" si="12"/>
        <v>39742359</v>
      </c>
      <c r="H74" s="2">
        <f t="shared" si="12"/>
        <v>10816533</v>
      </c>
      <c r="I74" s="2">
        <f t="shared" si="12"/>
        <v>7233166</v>
      </c>
      <c r="J74" s="2">
        <f t="shared" si="12"/>
        <v>7610815</v>
      </c>
      <c r="K74" s="2">
        <f t="shared" si="12"/>
        <v>29518</v>
      </c>
    </row>
    <row r="75" spans="1:11" ht="12.75" hidden="1">
      <c r="A75" s="1" t="s">
        <v>108</v>
      </c>
      <c r="B75" s="2">
        <f>+B84-(((B80+B81+B78)*B70)-B79)</f>
        <v>239636100</v>
      </c>
      <c r="C75" s="2">
        <f aca="true" t="shared" si="13" ref="C75:K75">+C84-(((C80+C81+C78)*C70)-C79)</f>
        <v>383363163.1618181</v>
      </c>
      <c r="D75" s="2">
        <f t="shared" si="13"/>
        <v>299814386.52143013</v>
      </c>
      <c r="E75" s="2">
        <f t="shared" si="13"/>
        <v>218911362.49473727</v>
      </c>
      <c r="F75" s="2">
        <f t="shared" si="13"/>
        <v>187173811.9379846</v>
      </c>
      <c r="G75" s="2">
        <f t="shared" si="13"/>
        <v>187173811.9379846</v>
      </c>
      <c r="H75" s="2">
        <f t="shared" si="13"/>
        <v>68609423.97774297</v>
      </c>
      <c r="I75" s="2">
        <f t="shared" si="13"/>
        <v>-16664460.8478484</v>
      </c>
      <c r="J75" s="2">
        <f t="shared" si="13"/>
        <v>263046139.08170697</v>
      </c>
      <c r="K75" s="2">
        <f t="shared" si="13"/>
        <v>253921910.43688917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143189964</v>
      </c>
      <c r="C77" s="3">
        <v>136119988</v>
      </c>
      <c r="D77" s="3">
        <v>105039035</v>
      </c>
      <c r="E77" s="3">
        <v>158373481</v>
      </c>
      <c r="F77" s="3">
        <v>158373481</v>
      </c>
      <c r="G77" s="3">
        <v>158373481</v>
      </c>
      <c r="H77" s="3">
        <v>79152705</v>
      </c>
      <c r="I77" s="3">
        <v>199922345</v>
      </c>
      <c r="J77" s="3">
        <v>208319106</v>
      </c>
      <c r="K77" s="3">
        <v>217485147</v>
      </c>
    </row>
    <row r="78" spans="1:11" ht="12.75" hidden="1">
      <c r="A78" s="1" t="s">
        <v>66</v>
      </c>
      <c r="B78" s="3">
        <v>0</v>
      </c>
      <c r="C78" s="3">
        <v>541429</v>
      </c>
      <c r="D78" s="3">
        <v>0</v>
      </c>
      <c r="E78" s="3">
        <v>620000</v>
      </c>
      <c r="F78" s="3">
        <v>620000</v>
      </c>
      <c r="G78" s="3">
        <v>620000</v>
      </c>
      <c r="H78" s="3">
        <v>0</v>
      </c>
      <c r="I78" s="3">
        <v>629000</v>
      </c>
      <c r="J78" s="3">
        <v>638487</v>
      </c>
      <c r="K78" s="3">
        <v>668005</v>
      </c>
    </row>
    <row r="79" spans="1:11" ht="12.75" hidden="1">
      <c r="A79" s="1" t="s">
        <v>67</v>
      </c>
      <c r="B79" s="3">
        <v>225728138</v>
      </c>
      <c r="C79" s="3">
        <v>351930887</v>
      </c>
      <c r="D79" s="3">
        <v>202322902</v>
      </c>
      <c r="E79" s="3">
        <v>287227553</v>
      </c>
      <c r="F79" s="3">
        <v>287227553</v>
      </c>
      <c r="G79" s="3">
        <v>287227553</v>
      </c>
      <c r="H79" s="3">
        <v>81166732</v>
      </c>
      <c r="I79" s="3">
        <v>70673692</v>
      </c>
      <c r="J79" s="3">
        <v>323148429</v>
      </c>
      <c r="K79" s="3">
        <v>314150848</v>
      </c>
    </row>
    <row r="80" spans="1:11" ht="12.75" hidden="1">
      <c r="A80" s="1" t="s">
        <v>68</v>
      </c>
      <c r="B80" s="3">
        <v>89796662</v>
      </c>
      <c r="C80" s="3">
        <v>17399785</v>
      </c>
      <c r="D80" s="3">
        <v>89470823</v>
      </c>
      <c r="E80" s="3">
        <v>103818300</v>
      </c>
      <c r="F80" s="3">
        <v>103818300</v>
      </c>
      <c r="G80" s="3">
        <v>103818300</v>
      </c>
      <c r="H80" s="3">
        <v>102465772</v>
      </c>
      <c r="I80" s="3">
        <v>109424488</v>
      </c>
      <c r="J80" s="3">
        <v>115333411</v>
      </c>
      <c r="K80" s="3">
        <v>115333411</v>
      </c>
    </row>
    <row r="81" spans="1:11" ht="12.75" hidden="1">
      <c r="A81" s="1" t="s">
        <v>69</v>
      </c>
      <c r="B81" s="3">
        <v>30181</v>
      </c>
      <c r="C81" s="3">
        <v>85639997</v>
      </c>
      <c r="D81" s="3">
        <v>10398552</v>
      </c>
      <c r="E81" s="3">
        <v>35166434</v>
      </c>
      <c r="F81" s="3">
        <v>35166434</v>
      </c>
      <c r="G81" s="3">
        <v>35166434</v>
      </c>
      <c r="H81" s="3">
        <v>8220136</v>
      </c>
      <c r="I81" s="3">
        <v>36784090</v>
      </c>
      <c r="J81" s="3">
        <v>38476158</v>
      </c>
      <c r="K81" s="3">
        <v>38476158</v>
      </c>
    </row>
    <row r="82" spans="1:11" ht="12.75" hidden="1">
      <c r="A82" s="1" t="s">
        <v>70</v>
      </c>
      <c r="B82" s="3">
        <v>0</v>
      </c>
      <c r="C82" s="3">
        <v>6324</v>
      </c>
      <c r="D82" s="3">
        <v>0</v>
      </c>
      <c r="E82" s="3">
        <v>7000</v>
      </c>
      <c r="F82" s="3">
        <v>7000</v>
      </c>
      <c r="G82" s="3">
        <v>7000</v>
      </c>
      <c r="H82" s="3">
        <v>0</v>
      </c>
      <c r="I82" s="3">
        <v>7322</v>
      </c>
      <c r="J82" s="3">
        <v>7659</v>
      </c>
      <c r="K82" s="3">
        <v>7659</v>
      </c>
    </row>
    <row r="83" spans="1:11" ht="12.75" hidden="1">
      <c r="A83" s="1" t="s">
        <v>71</v>
      </c>
      <c r="B83" s="3">
        <v>0</v>
      </c>
      <c r="C83" s="3">
        <v>36086565</v>
      </c>
      <c r="D83" s="3">
        <v>44804442</v>
      </c>
      <c r="E83" s="3">
        <v>77500773</v>
      </c>
      <c r="F83" s="3">
        <v>113505185</v>
      </c>
      <c r="G83" s="3">
        <v>113505185</v>
      </c>
      <c r="H83" s="3">
        <v>39378703</v>
      </c>
      <c r="I83" s="3">
        <v>118912680</v>
      </c>
      <c r="J83" s="3">
        <v>81065810</v>
      </c>
      <c r="K83" s="3">
        <v>84794838</v>
      </c>
    </row>
    <row r="84" spans="1:11" ht="12.75" hidden="1">
      <c r="A84" s="1" t="s">
        <v>72</v>
      </c>
      <c r="B84" s="3">
        <v>13907962</v>
      </c>
      <c r="C84" s="3">
        <v>58892535</v>
      </c>
      <c r="D84" s="3">
        <v>140090806</v>
      </c>
      <c r="E84" s="3">
        <v>12</v>
      </c>
      <c r="F84" s="3">
        <v>12</v>
      </c>
      <c r="G84" s="3">
        <v>12</v>
      </c>
      <c r="H84" s="3">
        <v>42509256</v>
      </c>
      <c r="I84" s="3">
        <v>8</v>
      </c>
      <c r="J84" s="3">
        <v>7</v>
      </c>
      <c r="K84" s="3">
        <v>7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29369965</v>
      </c>
      <c r="C5" s="6">
        <v>4542904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897865</v>
      </c>
      <c r="C7" s="6">
        <v>1419668</v>
      </c>
      <c r="D7" s="23">
        <v>2720932</v>
      </c>
      <c r="E7" s="24">
        <v>2006364</v>
      </c>
      <c r="F7" s="6">
        <v>1365260</v>
      </c>
      <c r="G7" s="25">
        <v>1365260</v>
      </c>
      <c r="H7" s="26">
        <v>1739760</v>
      </c>
      <c r="I7" s="24">
        <v>1418505</v>
      </c>
      <c r="J7" s="6">
        <v>1478082</v>
      </c>
      <c r="K7" s="25">
        <v>1543118</v>
      </c>
    </row>
    <row r="8" spans="1:11" ht="13.5">
      <c r="A8" s="22" t="s">
        <v>20</v>
      </c>
      <c r="B8" s="6">
        <v>115361809</v>
      </c>
      <c r="C8" s="6">
        <v>119310311</v>
      </c>
      <c r="D8" s="23">
        <v>181521684</v>
      </c>
      <c r="E8" s="24">
        <v>131037000</v>
      </c>
      <c r="F8" s="6">
        <v>143176000</v>
      </c>
      <c r="G8" s="25">
        <v>143176000</v>
      </c>
      <c r="H8" s="26">
        <v>138548173</v>
      </c>
      <c r="I8" s="24">
        <v>144672000</v>
      </c>
      <c r="J8" s="6">
        <v>135886000</v>
      </c>
      <c r="K8" s="25">
        <v>137501000</v>
      </c>
    </row>
    <row r="9" spans="1:11" ht="13.5">
      <c r="A9" s="22" t="s">
        <v>21</v>
      </c>
      <c r="B9" s="6">
        <v>297887</v>
      </c>
      <c r="C9" s="6">
        <v>241026</v>
      </c>
      <c r="D9" s="23">
        <v>44043812</v>
      </c>
      <c r="E9" s="24">
        <v>9590633</v>
      </c>
      <c r="F9" s="6">
        <v>10543419</v>
      </c>
      <c r="G9" s="25">
        <v>10543419</v>
      </c>
      <c r="H9" s="26">
        <v>21918450</v>
      </c>
      <c r="I9" s="24">
        <v>9137718</v>
      </c>
      <c r="J9" s="6">
        <v>8798046</v>
      </c>
      <c r="K9" s="25">
        <v>9175929</v>
      </c>
    </row>
    <row r="10" spans="1:11" ht="25.5">
      <c r="A10" s="27" t="s">
        <v>97</v>
      </c>
      <c r="B10" s="28">
        <f>SUM(B5:B9)</f>
        <v>145927526</v>
      </c>
      <c r="C10" s="29">
        <f aca="true" t="shared" si="0" ref="C10:K10">SUM(C5:C9)</f>
        <v>125513909</v>
      </c>
      <c r="D10" s="30">
        <f t="shared" si="0"/>
        <v>228286428</v>
      </c>
      <c r="E10" s="28">
        <f t="shared" si="0"/>
        <v>142633997</v>
      </c>
      <c r="F10" s="29">
        <f t="shared" si="0"/>
        <v>155084679</v>
      </c>
      <c r="G10" s="31">
        <f t="shared" si="0"/>
        <v>155084679</v>
      </c>
      <c r="H10" s="32">
        <f t="shared" si="0"/>
        <v>162206383</v>
      </c>
      <c r="I10" s="28">
        <f t="shared" si="0"/>
        <v>155228223</v>
      </c>
      <c r="J10" s="29">
        <f t="shared" si="0"/>
        <v>146162128</v>
      </c>
      <c r="K10" s="31">
        <f t="shared" si="0"/>
        <v>148220047</v>
      </c>
    </row>
    <row r="11" spans="1:11" ht="13.5">
      <c r="A11" s="22" t="s">
        <v>22</v>
      </c>
      <c r="B11" s="6">
        <v>60783137</v>
      </c>
      <c r="C11" s="6">
        <v>64043161</v>
      </c>
      <c r="D11" s="23">
        <v>76855927</v>
      </c>
      <c r="E11" s="24">
        <v>78144284</v>
      </c>
      <c r="F11" s="6">
        <v>78979279</v>
      </c>
      <c r="G11" s="25">
        <v>78979279</v>
      </c>
      <c r="H11" s="26">
        <v>78761882</v>
      </c>
      <c r="I11" s="24">
        <v>88919315</v>
      </c>
      <c r="J11" s="6">
        <v>86965674</v>
      </c>
      <c r="K11" s="25">
        <v>90535217</v>
      </c>
    </row>
    <row r="12" spans="1:11" ht="13.5">
      <c r="A12" s="22" t="s">
        <v>23</v>
      </c>
      <c r="B12" s="6">
        <v>11453320</v>
      </c>
      <c r="C12" s="6">
        <v>10874116</v>
      </c>
      <c r="D12" s="23">
        <v>13184742</v>
      </c>
      <c r="E12" s="24">
        <v>12102463</v>
      </c>
      <c r="F12" s="6">
        <v>12104963</v>
      </c>
      <c r="G12" s="25">
        <v>12104963</v>
      </c>
      <c r="H12" s="26">
        <v>10474721</v>
      </c>
      <c r="I12" s="24">
        <v>12528387</v>
      </c>
      <c r="J12" s="6">
        <v>12822957</v>
      </c>
      <c r="K12" s="25">
        <v>13246478</v>
      </c>
    </row>
    <row r="13" spans="1:11" ht="13.5">
      <c r="A13" s="22" t="s">
        <v>98</v>
      </c>
      <c r="B13" s="6">
        <v>2825649</v>
      </c>
      <c r="C13" s="6">
        <v>4147447</v>
      </c>
      <c r="D13" s="23">
        <v>1006338</v>
      </c>
      <c r="E13" s="24">
        <v>2778793</v>
      </c>
      <c r="F13" s="6">
        <v>2778793</v>
      </c>
      <c r="G13" s="25">
        <v>2778793</v>
      </c>
      <c r="H13" s="26">
        <v>0</v>
      </c>
      <c r="I13" s="24">
        <v>3064218</v>
      </c>
      <c r="J13" s="6">
        <v>3633000</v>
      </c>
      <c r="K13" s="25">
        <v>3792849</v>
      </c>
    </row>
    <row r="14" spans="1:11" ht="13.5">
      <c r="A14" s="22" t="s">
        <v>24</v>
      </c>
      <c r="B14" s="6">
        <v>28159</v>
      </c>
      <c r="C14" s="6">
        <v>105692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99</v>
      </c>
      <c r="B15" s="6">
        <v>38828</v>
      </c>
      <c r="C15" s="6">
        <v>50267</v>
      </c>
      <c r="D15" s="23">
        <v>975696</v>
      </c>
      <c r="E15" s="24">
        <v>0</v>
      </c>
      <c r="F15" s="6">
        <v>0</v>
      </c>
      <c r="G15" s="25">
        <v>0</v>
      </c>
      <c r="H15" s="26">
        <v>57633</v>
      </c>
      <c r="I15" s="24">
        <v>0</v>
      </c>
      <c r="J15" s="6">
        <v>0</v>
      </c>
      <c r="K15" s="25">
        <v>0</v>
      </c>
    </row>
    <row r="16" spans="1:11" ht="13.5">
      <c r="A16" s="22" t="s">
        <v>20</v>
      </c>
      <c r="B16" s="6">
        <v>34149250</v>
      </c>
      <c r="C16" s="6">
        <v>9330808</v>
      </c>
      <c r="D16" s="23">
        <v>9610007</v>
      </c>
      <c r="E16" s="24">
        <v>10979944</v>
      </c>
      <c r="F16" s="6">
        <v>13195297</v>
      </c>
      <c r="G16" s="25">
        <v>13195297</v>
      </c>
      <c r="H16" s="26">
        <v>7919233</v>
      </c>
      <c r="I16" s="24">
        <v>14425871</v>
      </c>
      <c r="J16" s="6">
        <v>9977071</v>
      </c>
      <c r="K16" s="25">
        <v>9858392</v>
      </c>
    </row>
    <row r="17" spans="1:11" ht="13.5">
      <c r="A17" s="22" t="s">
        <v>25</v>
      </c>
      <c r="B17" s="6">
        <v>39846549</v>
      </c>
      <c r="C17" s="6">
        <v>30469101</v>
      </c>
      <c r="D17" s="23">
        <v>77271943</v>
      </c>
      <c r="E17" s="24">
        <v>37480515</v>
      </c>
      <c r="F17" s="6">
        <v>42002557</v>
      </c>
      <c r="G17" s="25">
        <v>42002557</v>
      </c>
      <c r="H17" s="26">
        <v>48406600</v>
      </c>
      <c r="I17" s="24">
        <v>32706030</v>
      </c>
      <c r="J17" s="6">
        <v>32557188</v>
      </c>
      <c r="K17" s="25">
        <v>30651731</v>
      </c>
    </row>
    <row r="18" spans="1:11" ht="13.5">
      <c r="A18" s="33" t="s">
        <v>26</v>
      </c>
      <c r="B18" s="34">
        <f>SUM(B11:B17)</f>
        <v>149124892</v>
      </c>
      <c r="C18" s="35">
        <f aca="true" t="shared" si="1" ref="C18:K18">SUM(C11:C17)</f>
        <v>119020592</v>
      </c>
      <c r="D18" s="36">
        <f t="shared" si="1"/>
        <v>178904653</v>
      </c>
      <c r="E18" s="34">
        <f t="shared" si="1"/>
        <v>141485999</v>
      </c>
      <c r="F18" s="35">
        <f t="shared" si="1"/>
        <v>149060889</v>
      </c>
      <c r="G18" s="37">
        <f t="shared" si="1"/>
        <v>149060889</v>
      </c>
      <c r="H18" s="38">
        <f t="shared" si="1"/>
        <v>145620069</v>
      </c>
      <c r="I18" s="34">
        <f t="shared" si="1"/>
        <v>151643821</v>
      </c>
      <c r="J18" s="35">
        <f t="shared" si="1"/>
        <v>145955890</v>
      </c>
      <c r="K18" s="37">
        <f t="shared" si="1"/>
        <v>148084667</v>
      </c>
    </row>
    <row r="19" spans="1:11" ht="13.5">
      <c r="A19" s="33" t="s">
        <v>27</v>
      </c>
      <c r="B19" s="39">
        <f>+B10-B18</f>
        <v>-3197366</v>
      </c>
      <c r="C19" s="40">
        <f aca="true" t="shared" si="2" ref="C19:K19">+C10-C18</f>
        <v>6493317</v>
      </c>
      <c r="D19" s="41">
        <f t="shared" si="2"/>
        <v>49381775</v>
      </c>
      <c r="E19" s="39">
        <f t="shared" si="2"/>
        <v>1147998</v>
      </c>
      <c r="F19" s="40">
        <f t="shared" si="2"/>
        <v>6023790</v>
      </c>
      <c r="G19" s="42">
        <f t="shared" si="2"/>
        <v>6023790</v>
      </c>
      <c r="H19" s="43">
        <f t="shared" si="2"/>
        <v>16586314</v>
      </c>
      <c r="I19" s="39">
        <f t="shared" si="2"/>
        <v>3584402</v>
      </c>
      <c r="J19" s="40">
        <f t="shared" si="2"/>
        <v>206238</v>
      </c>
      <c r="K19" s="42">
        <f t="shared" si="2"/>
        <v>135380</v>
      </c>
    </row>
    <row r="20" spans="1:11" ht="25.5">
      <c r="A20" s="44" t="s">
        <v>28</v>
      </c>
      <c r="B20" s="45">
        <v>2400000</v>
      </c>
      <c r="C20" s="46">
        <v>1417636</v>
      </c>
      <c r="D20" s="47">
        <v>4066656</v>
      </c>
      <c r="E20" s="45">
        <v>2426000</v>
      </c>
      <c r="F20" s="46">
        <v>0</v>
      </c>
      <c r="G20" s="48">
        <v>0</v>
      </c>
      <c r="H20" s="49">
        <v>1698000</v>
      </c>
      <c r="I20" s="45">
        <v>0</v>
      </c>
      <c r="J20" s="46">
        <v>0</v>
      </c>
      <c r="K20" s="48">
        <v>0</v>
      </c>
    </row>
    <row r="21" spans="1:11" ht="63.75">
      <c r="A21" s="50" t="s">
        <v>100</v>
      </c>
      <c r="B21" s="51">
        <v>512600</v>
      </c>
      <c r="C21" s="52">
        <v>0</v>
      </c>
      <c r="D21" s="53">
        <v>224295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101</v>
      </c>
      <c r="B22" s="57">
        <f>SUM(B19:B21)</f>
        <v>-284766</v>
      </c>
      <c r="C22" s="58">
        <f aca="true" t="shared" si="3" ref="C22:K22">SUM(C19:C21)</f>
        <v>7910953</v>
      </c>
      <c r="D22" s="59">
        <f t="shared" si="3"/>
        <v>53672726</v>
      </c>
      <c r="E22" s="57">
        <f t="shared" si="3"/>
        <v>3573998</v>
      </c>
      <c r="F22" s="58">
        <f t="shared" si="3"/>
        <v>6023790</v>
      </c>
      <c r="G22" s="60">
        <f t="shared" si="3"/>
        <v>6023790</v>
      </c>
      <c r="H22" s="61">
        <f t="shared" si="3"/>
        <v>18284314</v>
      </c>
      <c r="I22" s="57">
        <f t="shared" si="3"/>
        <v>3584402</v>
      </c>
      <c r="J22" s="58">
        <f t="shared" si="3"/>
        <v>206238</v>
      </c>
      <c r="K22" s="60">
        <f t="shared" si="3"/>
        <v>135380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-284766</v>
      </c>
      <c r="C24" s="40">
        <f aca="true" t="shared" si="4" ref="C24:K24">SUM(C22:C23)</f>
        <v>7910953</v>
      </c>
      <c r="D24" s="41">
        <f t="shared" si="4"/>
        <v>53672726</v>
      </c>
      <c r="E24" s="39">
        <f t="shared" si="4"/>
        <v>3573998</v>
      </c>
      <c r="F24" s="40">
        <f t="shared" si="4"/>
        <v>6023790</v>
      </c>
      <c r="G24" s="42">
        <f t="shared" si="4"/>
        <v>6023790</v>
      </c>
      <c r="H24" s="43">
        <f t="shared" si="4"/>
        <v>18284314</v>
      </c>
      <c r="I24" s="39">
        <f t="shared" si="4"/>
        <v>3584402</v>
      </c>
      <c r="J24" s="40">
        <f t="shared" si="4"/>
        <v>206238</v>
      </c>
      <c r="K24" s="42">
        <f t="shared" si="4"/>
        <v>135380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-742619</v>
      </c>
      <c r="C27" s="7">
        <v>-1208719</v>
      </c>
      <c r="D27" s="69">
        <v>3021302</v>
      </c>
      <c r="E27" s="70">
        <v>3543996</v>
      </c>
      <c r="F27" s="7">
        <v>5471132</v>
      </c>
      <c r="G27" s="71">
        <v>5471132</v>
      </c>
      <c r="H27" s="72">
        <v>1864965</v>
      </c>
      <c r="I27" s="70">
        <v>3626354</v>
      </c>
      <c r="J27" s="7">
        <v>250000</v>
      </c>
      <c r="K27" s="71">
        <v>261000</v>
      </c>
    </row>
    <row r="28" spans="1:11" ht="13.5">
      <c r="A28" s="73" t="s">
        <v>33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0</v>
      </c>
      <c r="D32" s="69">
        <f t="shared" si="5"/>
        <v>0</v>
      </c>
      <c r="E32" s="70">
        <f t="shared" si="5"/>
        <v>0</v>
      </c>
      <c r="F32" s="7">
        <f t="shared" si="5"/>
        <v>0</v>
      </c>
      <c r="G32" s="71">
        <f t="shared" si="5"/>
        <v>0</v>
      </c>
      <c r="H32" s="72">
        <f t="shared" si="5"/>
        <v>0</v>
      </c>
      <c r="I32" s="70">
        <f t="shared" si="5"/>
        <v>0</v>
      </c>
      <c r="J32" s="7">
        <f t="shared" si="5"/>
        <v>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-951623</v>
      </c>
      <c r="C35" s="6">
        <v>8299490</v>
      </c>
      <c r="D35" s="23">
        <v>57080288</v>
      </c>
      <c r="E35" s="24">
        <v>30002</v>
      </c>
      <c r="F35" s="6">
        <v>552658</v>
      </c>
      <c r="G35" s="25">
        <v>552658</v>
      </c>
      <c r="H35" s="26">
        <v>7189248</v>
      </c>
      <c r="I35" s="24">
        <v>102834351</v>
      </c>
      <c r="J35" s="6">
        <v>97576244</v>
      </c>
      <c r="K35" s="25">
        <v>100417154</v>
      </c>
    </row>
    <row r="36" spans="1:11" ht="13.5">
      <c r="A36" s="22" t="s">
        <v>39</v>
      </c>
      <c r="B36" s="6">
        <v>-2492395</v>
      </c>
      <c r="C36" s="6">
        <v>-8595980</v>
      </c>
      <c r="D36" s="23">
        <v>2292030</v>
      </c>
      <c r="E36" s="24">
        <v>3543996</v>
      </c>
      <c r="F36" s="6">
        <v>5471132</v>
      </c>
      <c r="G36" s="25">
        <v>5471132</v>
      </c>
      <c r="H36" s="26">
        <v>1864965</v>
      </c>
      <c r="I36" s="24">
        <v>3626354</v>
      </c>
      <c r="J36" s="6">
        <v>250000</v>
      </c>
      <c r="K36" s="25">
        <v>261000</v>
      </c>
    </row>
    <row r="37" spans="1:11" ht="13.5">
      <c r="A37" s="22" t="s">
        <v>40</v>
      </c>
      <c r="B37" s="6">
        <v>498507</v>
      </c>
      <c r="C37" s="6">
        <v>-3961822</v>
      </c>
      <c r="D37" s="23">
        <v>3713696</v>
      </c>
      <c r="E37" s="24">
        <v>0</v>
      </c>
      <c r="F37" s="6">
        <v>0</v>
      </c>
      <c r="G37" s="25">
        <v>0</v>
      </c>
      <c r="H37" s="26">
        <v>-12042136</v>
      </c>
      <c r="I37" s="24">
        <v>102876303</v>
      </c>
      <c r="J37" s="6">
        <v>97620006</v>
      </c>
      <c r="K37" s="25">
        <v>100542774</v>
      </c>
    </row>
    <row r="38" spans="1:11" ht="13.5">
      <c r="A38" s="22" t="s">
        <v>41</v>
      </c>
      <c r="B38" s="6">
        <v>-454593</v>
      </c>
      <c r="C38" s="6">
        <v>-1512103</v>
      </c>
      <c r="D38" s="23">
        <v>3651683</v>
      </c>
      <c r="E38" s="24">
        <v>0</v>
      </c>
      <c r="F38" s="6">
        <v>0</v>
      </c>
      <c r="G38" s="25">
        <v>0</v>
      </c>
      <c r="H38" s="26">
        <v>2948546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-3203160</v>
      </c>
      <c r="C39" s="6">
        <v>-2733517</v>
      </c>
      <c r="D39" s="23">
        <v>-1665785</v>
      </c>
      <c r="E39" s="24">
        <v>0</v>
      </c>
      <c r="F39" s="6">
        <v>0</v>
      </c>
      <c r="G39" s="25">
        <v>0</v>
      </c>
      <c r="H39" s="26">
        <v>0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-4757763</v>
      </c>
      <c r="D42" s="23">
        <v>-1475275</v>
      </c>
      <c r="E42" s="24">
        <v>133166000</v>
      </c>
      <c r="F42" s="6">
        <v>142968700</v>
      </c>
      <c r="G42" s="25">
        <v>142968700</v>
      </c>
      <c r="H42" s="26">
        <v>-3826109</v>
      </c>
      <c r="I42" s="24">
        <v>240833303</v>
      </c>
      <c r="J42" s="6">
        <v>230929132</v>
      </c>
      <c r="K42" s="25">
        <v>235465038</v>
      </c>
    </row>
    <row r="43" spans="1:11" ht="13.5">
      <c r="A43" s="22" t="s">
        <v>45</v>
      </c>
      <c r="B43" s="6">
        <v>411359</v>
      </c>
      <c r="C43" s="6">
        <v>1532759</v>
      </c>
      <c r="D43" s="23">
        <v>-1862897</v>
      </c>
      <c r="E43" s="24">
        <v>-81221</v>
      </c>
      <c r="F43" s="6">
        <v>-81221</v>
      </c>
      <c r="G43" s="25">
        <v>-81221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411359</v>
      </c>
      <c r="C45" s="7">
        <v>-3225004</v>
      </c>
      <c r="D45" s="69">
        <v>-3338172</v>
      </c>
      <c r="E45" s="70">
        <v>133084779</v>
      </c>
      <c r="F45" s="7">
        <v>142887479</v>
      </c>
      <c r="G45" s="71">
        <v>142887479</v>
      </c>
      <c r="H45" s="72">
        <v>-3826109</v>
      </c>
      <c r="I45" s="70">
        <v>240833303</v>
      </c>
      <c r="J45" s="7">
        <v>230929132</v>
      </c>
      <c r="K45" s="71">
        <v>235465038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523431</v>
      </c>
      <c r="C48" s="6">
        <v>7868203</v>
      </c>
      <c r="D48" s="23">
        <v>56239514</v>
      </c>
      <c r="E48" s="24">
        <v>30002</v>
      </c>
      <c r="F48" s="6">
        <v>552658</v>
      </c>
      <c r="G48" s="25">
        <v>552658</v>
      </c>
      <c r="H48" s="26">
        <v>6853116</v>
      </c>
      <c r="I48" s="24">
        <v>102834351</v>
      </c>
      <c r="J48" s="6">
        <v>97576244</v>
      </c>
      <c r="K48" s="25">
        <v>100417154</v>
      </c>
    </row>
    <row r="49" spans="1:11" ht="13.5">
      <c r="A49" s="22" t="s">
        <v>50</v>
      </c>
      <c r="B49" s="6">
        <f>+B75</f>
        <v>1228349</v>
      </c>
      <c r="C49" s="6">
        <f aca="true" t="shared" si="6" ref="C49:K49">+C75</f>
        <v>2157831</v>
      </c>
      <c r="D49" s="23">
        <f t="shared" si="6"/>
        <v>14820670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409419</v>
      </c>
      <c r="I49" s="24">
        <f t="shared" si="6"/>
        <v>102876303</v>
      </c>
      <c r="J49" s="6">
        <f t="shared" si="6"/>
        <v>97620006</v>
      </c>
      <c r="K49" s="25">
        <f t="shared" si="6"/>
        <v>100542774</v>
      </c>
    </row>
    <row r="50" spans="1:11" ht="13.5">
      <c r="A50" s="33" t="s">
        <v>51</v>
      </c>
      <c r="B50" s="7">
        <f>+B48-B49</f>
        <v>-704918</v>
      </c>
      <c r="C50" s="7">
        <f aca="true" t="shared" si="7" ref="C50:K50">+C48-C49</f>
        <v>5710372</v>
      </c>
      <c r="D50" s="69">
        <f t="shared" si="7"/>
        <v>41418844</v>
      </c>
      <c r="E50" s="70">
        <f t="shared" si="7"/>
        <v>30002</v>
      </c>
      <c r="F50" s="7">
        <f t="shared" si="7"/>
        <v>552658</v>
      </c>
      <c r="G50" s="71">
        <f t="shared" si="7"/>
        <v>552658</v>
      </c>
      <c r="H50" s="72">
        <f t="shared" si="7"/>
        <v>6443697</v>
      </c>
      <c r="I50" s="70">
        <f t="shared" si="7"/>
        <v>-41952</v>
      </c>
      <c r="J50" s="7">
        <f t="shared" si="7"/>
        <v>-43762</v>
      </c>
      <c r="K50" s="71">
        <f t="shared" si="7"/>
        <v>-125620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-2081036</v>
      </c>
      <c r="C53" s="6">
        <v>-6651862</v>
      </c>
      <c r="D53" s="23">
        <v>2373251</v>
      </c>
      <c r="E53" s="24">
        <v>3543996</v>
      </c>
      <c r="F53" s="6">
        <v>5471132</v>
      </c>
      <c r="G53" s="25">
        <v>5471132</v>
      </c>
      <c r="H53" s="26">
        <v>1864965</v>
      </c>
      <c r="I53" s="24">
        <v>3626354</v>
      </c>
      <c r="J53" s="6">
        <v>250000</v>
      </c>
      <c r="K53" s="25">
        <v>261000</v>
      </c>
    </row>
    <row r="54" spans="1:11" ht="13.5">
      <c r="A54" s="22" t="s">
        <v>54</v>
      </c>
      <c r="B54" s="6">
        <v>0</v>
      </c>
      <c r="C54" s="6">
        <v>4147447</v>
      </c>
      <c r="D54" s="23">
        <v>1006338</v>
      </c>
      <c r="E54" s="24">
        <v>2778793</v>
      </c>
      <c r="F54" s="6">
        <v>2778793</v>
      </c>
      <c r="G54" s="25">
        <v>2778793</v>
      </c>
      <c r="H54" s="26">
        <v>0</v>
      </c>
      <c r="I54" s="24">
        <v>3064218</v>
      </c>
      <c r="J54" s="6">
        <v>3633000</v>
      </c>
      <c r="K54" s="25">
        <v>3792849</v>
      </c>
    </row>
    <row r="55" spans="1:11" ht="13.5">
      <c r="A55" s="22" t="s">
        <v>55</v>
      </c>
      <c r="B55" s="6">
        <v>0</v>
      </c>
      <c r="C55" s="6">
        <v>0</v>
      </c>
      <c r="D55" s="23">
        <v>0</v>
      </c>
      <c r="E55" s="24">
        <v>200000</v>
      </c>
      <c r="F55" s="6">
        <v>200000</v>
      </c>
      <c r="G55" s="25">
        <v>200000</v>
      </c>
      <c r="H55" s="26">
        <v>0</v>
      </c>
      <c r="I55" s="24">
        <v>500000</v>
      </c>
      <c r="J55" s="6">
        <v>0</v>
      </c>
      <c r="K55" s="25">
        <v>0</v>
      </c>
    </row>
    <row r="56" spans="1:11" ht="13.5">
      <c r="A56" s="22" t="s">
        <v>56</v>
      </c>
      <c r="B56" s="6">
        <v>2113227</v>
      </c>
      <c r="C56" s="6">
        <v>1775367</v>
      </c>
      <c r="D56" s="23">
        <v>1523170</v>
      </c>
      <c r="E56" s="24">
        <v>1490167</v>
      </c>
      <c r="F56" s="6">
        <v>1153797</v>
      </c>
      <c r="G56" s="25">
        <v>1153797</v>
      </c>
      <c r="H56" s="26">
        <v>530367</v>
      </c>
      <c r="I56" s="24">
        <v>535057</v>
      </c>
      <c r="J56" s="6">
        <v>297029</v>
      </c>
      <c r="K56" s="25">
        <v>310099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103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0.0003128052131699753</v>
      </c>
      <c r="F70" s="5">
        <f t="shared" si="8"/>
        <v>0.008792214366136829</v>
      </c>
      <c r="G70" s="5">
        <f t="shared" si="8"/>
        <v>0.008792214366136829</v>
      </c>
      <c r="H70" s="5">
        <f t="shared" si="8"/>
        <v>0</v>
      </c>
      <c r="I70" s="5">
        <f t="shared" si="8"/>
        <v>0.00032830954074091585</v>
      </c>
      <c r="J70" s="5">
        <f t="shared" si="8"/>
        <v>0.00035530616684659297</v>
      </c>
      <c r="K70" s="5">
        <f t="shared" si="8"/>
        <v>0.00035571330161774355</v>
      </c>
    </row>
    <row r="71" spans="1:11" ht="12.75" hidden="1">
      <c r="A71" s="1" t="s">
        <v>104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3000</v>
      </c>
      <c r="F71" s="2">
        <f t="shared" si="9"/>
        <v>92700</v>
      </c>
      <c r="G71" s="2">
        <f t="shared" si="9"/>
        <v>92700</v>
      </c>
      <c r="H71" s="2">
        <f t="shared" si="9"/>
        <v>0</v>
      </c>
      <c r="I71" s="2">
        <f t="shared" si="9"/>
        <v>3000</v>
      </c>
      <c r="J71" s="2">
        <f t="shared" si="9"/>
        <v>3126</v>
      </c>
      <c r="K71" s="2">
        <f t="shared" si="9"/>
        <v>3264</v>
      </c>
    </row>
    <row r="72" spans="1:11" ht="12.75" hidden="1">
      <c r="A72" s="1" t="s">
        <v>105</v>
      </c>
      <c r="B72" s="2">
        <f>+B77</f>
        <v>29667852</v>
      </c>
      <c r="C72" s="2">
        <f aca="true" t="shared" si="10" ref="C72:K72">+C77</f>
        <v>4783930</v>
      </c>
      <c r="D72" s="2">
        <f t="shared" si="10"/>
        <v>44043812</v>
      </c>
      <c r="E72" s="2">
        <f t="shared" si="10"/>
        <v>9590633</v>
      </c>
      <c r="F72" s="2">
        <f t="shared" si="10"/>
        <v>10543419</v>
      </c>
      <c r="G72" s="2">
        <f t="shared" si="10"/>
        <v>10543419</v>
      </c>
      <c r="H72" s="2">
        <f t="shared" si="10"/>
        <v>21918450</v>
      </c>
      <c r="I72" s="2">
        <f t="shared" si="10"/>
        <v>9137718</v>
      </c>
      <c r="J72" s="2">
        <f t="shared" si="10"/>
        <v>8798046</v>
      </c>
      <c r="K72" s="2">
        <f t="shared" si="10"/>
        <v>9175929</v>
      </c>
    </row>
    <row r="73" spans="1:11" ht="12.75" hidden="1">
      <c r="A73" s="1" t="s">
        <v>106</v>
      </c>
      <c r="B73" s="2">
        <f>+B74</f>
        <v>422351</v>
      </c>
      <c r="C73" s="2">
        <f aca="true" t="shared" si="11" ref="C73:K73">+(C78+C80+C81+C82)-(B78+B80+B81+B82)</f>
        <v>-554043</v>
      </c>
      <c r="D73" s="2">
        <f t="shared" si="11"/>
        <v>2272384</v>
      </c>
      <c r="E73" s="2">
        <f t="shared" si="11"/>
        <v>-759553</v>
      </c>
      <c r="F73" s="2">
        <f>+(F78+F80+F81+F82)-(D78+D80+D81+D82)</f>
        <v>-759553</v>
      </c>
      <c r="G73" s="2">
        <f>+(G78+G80+G81+G82)-(D78+D80+D81+D82)</f>
        <v>-759553</v>
      </c>
      <c r="H73" s="2">
        <f>+(H78+H80+H81+H82)-(D78+D80+D81+D82)</f>
        <v>-423421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1" t="s">
        <v>107</v>
      </c>
      <c r="B74" s="2">
        <f>+TREND(C74:E74)</f>
        <v>422351</v>
      </c>
      <c r="C74" s="2">
        <f>+C73</f>
        <v>-554043</v>
      </c>
      <c r="D74" s="2">
        <f aca="true" t="shared" si="12" ref="D74:K74">+D73</f>
        <v>2272384</v>
      </c>
      <c r="E74" s="2">
        <f t="shared" si="12"/>
        <v>-759553</v>
      </c>
      <c r="F74" s="2">
        <f t="shared" si="12"/>
        <v>-759553</v>
      </c>
      <c r="G74" s="2">
        <f t="shared" si="12"/>
        <v>-759553</v>
      </c>
      <c r="H74" s="2">
        <f t="shared" si="12"/>
        <v>-423421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1" t="s">
        <v>108</v>
      </c>
      <c r="B75" s="2">
        <f>+B84-(((B80+B81+B78)*B70)-B79)</f>
        <v>1228349</v>
      </c>
      <c r="C75" s="2">
        <f aca="true" t="shared" si="13" ref="C75:K75">+C84-(((C80+C81+C78)*C70)-C79)</f>
        <v>2157831</v>
      </c>
      <c r="D75" s="2">
        <f t="shared" si="13"/>
        <v>14820670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>
        <f t="shared" si="13"/>
        <v>409419</v>
      </c>
      <c r="I75" s="2">
        <f t="shared" si="13"/>
        <v>102876303</v>
      </c>
      <c r="J75" s="2">
        <f t="shared" si="13"/>
        <v>97620006</v>
      </c>
      <c r="K75" s="2">
        <f t="shared" si="13"/>
        <v>100542774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29667852</v>
      </c>
      <c r="C77" s="3">
        <v>4783930</v>
      </c>
      <c r="D77" s="3">
        <v>44043812</v>
      </c>
      <c r="E77" s="3">
        <v>9590633</v>
      </c>
      <c r="F77" s="3">
        <v>10543419</v>
      </c>
      <c r="G77" s="3">
        <v>10543419</v>
      </c>
      <c r="H77" s="3">
        <v>21918450</v>
      </c>
      <c r="I77" s="3">
        <v>9137718</v>
      </c>
      <c r="J77" s="3">
        <v>8798046</v>
      </c>
      <c r="K77" s="3">
        <v>9175929</v>
      </c>
    </row>
    <row r="78" spans="1:11" ht="12.75" hidden="1">
      <c r="A78" s="1" t="s">
        <v>66</v>
      </c>
      <c r="B78" s="3">
        <v>-411359</v>
      </c>
      <c r="C78" s="3">
        <v>-1944118</v>
      </c>
      <c r="D78" s="3">
        <v>-81221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479318</v>
      </c>
      <c r="C79" s="3">
        <v>-5028274</v>
      </c>
      <c r="D79" s="3">
        <v>2093533</v>
      </c>
      <c r="E79" s="3">
        <v>0</v>
      </c>
      <c r="F79" s="3">
        <v>0</v>
      </c>
      <c r="G79" s="3">
        <v>0</v>
      </c>
      <c r="H79" s="3">
        <v>-12042136</v>
      </c>
      <c r="I79" s="3">
        <v>102876303</v>
      </c>
      <c r="J79" s="3">
        <v>97620006</v>
      </c>
      <c r="K79" s="3">
        <v>100542774</v>
      </c>
    </row>
    <row r="80" spans="1:11" ht="12.75" hidden="1">
      <c r="A80" s="1" t="s">
        <v>68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1" t="s">
        <v>69</v>
      </c>
      <c r="B81" s="3">
        <v>-547429</v>
      </c>
      <c r="C81" s="3">
        <v>431287</v>
      </c>
      <c r="D81" s="3">
        <v>840774</v>
      </c>
      <c r="E81" s="3">
        <v>0</v>
      </c>
      <c r="F81" s="3">
        <v>0</v>
      </c>
      <c r="G81" s="3">
        <v>0</v>
      </c>
      <c r="H81" s="3">
        <v>336132</v>
      </c>
      <c r="I81" s="3">
        <v>0</v>
      </c>
      <c r="J81" s="3">
        <v>0</v>
      </c>
      <c r="K81" s="3">
        <v>0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3000</v>
      </c>
      <c r="F83" s="3">
        <v>92700</v>
      </c>
      <c r="G83" s="3">
        <v>92700</v>
      </c>
      <c r="H83" s="3">
        <v>0</v>
      </c>
      <c r="I83" s="3">
        <v>3000</v>
      </c>
      <c r="J83" s="3">
        <v>3126</v>
      </c>
      <c r="K83" s="3">
        <v>3264</v>
      </c>
    </row>
    <row r="84" spans="1:11" ht="12.75" hidden="1">
      <c r="A84" s="1" t="s">
        <v>72</v>
      </c>
      <c r="B84" s="3">
        <v>749031</v>
      </c>
      <c r="C84" s="3">
        <v>7186105</v>
      </c>
      <c r="D84" s="3">
        <v>12727137</v>
      </c>
      <c r="E84" s="3">
        <v>0</v>
      </c>
      <c r="F84" s="3">
        <v>0</v>
      </c>
      <c r="G84" s="3">
        <v>0</v>
      </c>
      <c r="H84" s="3">
        <v>12451555</v>
      </c>
      <c r="I84" s="3">
        <v>0</v>
      </c>
      <c r="J84" s="3">
        <v>0</v>
      </c>
      <c r="K84" s="3">
        <v>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1158216167</v>
      </c>
      <c r="C5" s="6">
        <v>1209977459</v>
      </c>
      <c r="D5" s="23">
        <v>1334854286</v>
      </c>
      <c r="E5" s="24">
        <v>1376320166</v>
      </c>
      <c r="F5" s="6">
        <v>1189321000</v>
      </c>
      <c r="G5" s="25">
        <v>1189321000</v>
      </c>
      <c r="H5" s="26">
        <v>1190390990</v>
      </c>
      <c r="I5" s="24">
        <v>1481826152</v>
      </c>
      <c r="J5" s="6">
        <v>1470405737</v>
      </c>
      <c r="K5" s="25">
        <v>1606151935</v>
      </c>
    </row>
    <row r="6" spans="1:11" ht="13.5">
      <c r="A6" s="22" t="s">
        <v>18</v>
      </c>
      <c r="B6" s="6">
        <v>3492265793</v>
      </c>
      <c r="C6" s="6">
        <v>3771163235</v>
      </c>
      <c r="D6" s="23">
        <v>4044678341</v>
      </c>
      <c r="E6" s="24">
        <v>4220887661</v>
      </c>
      <c r="F6" s="6">
        <v>4196179882</v>
      </c>
      <c r="G6" s="25">
        <v>4196179882</v>
      </c>
      <c r="H6" s="26">
        <v>4098386772</v>
      </c>
      <c r="I6" s="24">
        <v>4823092359</v>
      </c>
      <c r="J6" s="6">
        <v>4985041774</v>
      </c>
      <c r="K6" s="25">
        <v>5278116249</v>
      </c>
    </row>
    <row r="7" spans="1:11" ht="13.5">
      <c r="A7" s="22" t="s">
        <v>19</v>
      </c>
      <c r="B7" s="6">
        <v>29908463</v>
      </c>
      <c r="C7" s="6">
        <v>20723920</v>
      </c>
      <c r="D7" s="23">
        <v>15142089</v>
      </c>
      <c r="E7" s="24">
        <v>22915208</v>
      </c>
      <c r="F7" s="6">
        <v>23585208</v>
      </c>
      <c r="G7" s="25">
        <v>23585208</v>
      </c>
      <c r="H7" s="26">
        <v>18873629</v>
      </c>
      <c r="I7" s="24">
        <v>19765838</v>
      </c>
      <c r="J7" s="6">
        <v>20607515</v>
      </c>
      <c r="K7" s="25">
        <v>21525094</v>
      </c>
    </row>
    <row r="8" spans="1:11" ht="13.5">
      <c r="A8" s="22" t="s">
        <v>20</v>
      </c>
      <c r="B8" s="6">
        <v>726015010</v>
      </c>
      <c r="C8" s="6">
        <v>788625997</v>
      </c>
      <c r="D8" s="23">
        <v>740646239</v>
      </c>
      <c r="E8" s="24">
        <v>910524498</v>
      </c>
      <c r="F8" s="6">
        <v>1016380960</v>
      </c>
      <c r="G8" s="25">
        <v>1016380960</v>
      </c>
      <c r="H8" s="26">
        <v>741724999</v>
      </c>
      <c r="I8" s="24">
        <v>925316613</v>
      </c>
      <c r="J8" s="6">
        <v>916218818</v>
      </c>
      <c r="K8" s="25">
        <v>955329137</v>
      </c>
    </row>
    <row r="9" spans="1:11" ht="13.5">
      <c r="A9" s="22" t="s">
        <v>21</v>
      </c>
      <c r="B9" s="6">
        <v>1224200052</v>
      </c>
      <c r="C9" s="6">
        <v>1040636071</v>
      </c>
      <c r="D9" s="23">
        <v>959252720</v>
      </c>
      <c r="E9" s="24">
        <v>881779813</v>
      </c>
      <c r="F9" s="6">
        <v>835029358</v>
      </c>
      <c r="G9" s="25">
        <v>835029358</v>
      </c>
      <c r="H9" s="26">
        <v>795568605</v>
      </c>
      <c r="I9" s="24">
        <v>823599663</v>
      </c>
      <c r="J9" s="6">
        <v>853791122</v>
      </c>
      <c r="K9" s="25">
        <v>881152983</v>
      </c>
    </row>
    <row r="10" spans="1:11" ht="25.5">
      <c r="A10" s="27" t="s">
        <v>97</v>
      </c>
      <c r="B10" s="28">
        <f>SUM(B5:B9)</f>
        <v>6630605485</v>
      </c>
      <c r="C10" s="29">
        <f aca="true" t="shared" si="0" ref="C10:K10">SUM(C5:C9)</f>
        <v>6831126682</v>
      </c>
      <c r="D10" s="30">
        <f t="shared" si="0"/>
        <v>7094573675</v>
      </c>
      <c r="E10" s="28">
        <f t="shared" si="0"/>
        <v>7412427346</v>
      </c>
      <c r="F10" s="29">
        <f t="shared" si="0"/>
        <v>7260496408</v>
      </c>
      <c r="G10" s="31">
        <f t="shared" si="0"/>
        <v>7260496408</v>
      </c>
      <c r="H10" s="32">
        <f t="shared" si="0"/>
        <v>6844944995</v>
      </c>
      <c r="I10" s="28">
        <f t="shared" si="0"/>
        <v>8073600625</v>
      </c>
      <c r="J10" s="29">
        <f t="shared" si="0"/>
        <v>8246064966</v>
      </c>
      <c r="K10" s="31">
        <f t="shared" si="0"/>
        <v>8742275398</v>
      </c>
    </row>
    <row r="11" spans="1:11" ht="13.5">
      <c r="A11" s="22" t="s">
        <v>22</v>
      </c>
      <c r="B11" s="6">
        <v>1878449660</v>
      </c>
      <c r="C11" s="6">
        <v>2044841936</v>
      </c>
      <c r="D11" s="23">
        <v>2056606180</v>
      </c>
      <c r="E11" s="24">
        <v>2103204855</v>
      </c>
      <c r="F11" s="6">
        <v>2095425426</v>
      </c>
      <c r="G11" s="25">
        <v>2095425426</v>
      </c>
      <c r="H11" s="26">
        <v>2183117055</v>
      </c>
      <c r="I11" s="24">
        <v>2168335607</v>
      </c>
      <c r="J11" s="6">
        <v>2180452359</v>
      </c>
      <c r="K11" s="25">
        <v>2198021596</v>
      </c>
    </row>
    <row r="12" spans="1:11" ht="13.5">
      <c r="A12" s="22" t="s">
        <v>23</v>
      </c>
      <c r="B12" s="6">
        <v>62271387</v>
      </c>
      <c r="C12" s="6">
        <v>64434209</v>
      </c>
      <c r="D12" s="23">
        <v>67201568</v>
      </c>
      <c r="E12" s="24">
        <v>71975825</v>
      </c>
      <c r="F12" s="6">
        <v>71466311</v>
      </c>
      <c r="G12" s="25">
        <v>71466311</v>
      </c>
      <c r="H12" s="26">
        <v>64850281</v>
      </c>
      <c r="I12" s="24">
        <v>71712368</v>
      </c>
      <c r="J12" s="6">
        <v>71712368</v>
      </c>
      <c r="K12" s="25">
        <v>71712368</v>
      </c>
    </row>
    <row r="13" spans="1:11" ht="13.5">
      <c r="A13" s="22" t="s">
        <v>98</v>
      </c>
      <c r="B13" s="6">
        <v>899924302</v>
      </c>
      <c r="C13" s="6">
        <v>965071320</v>
      </c>
      <c r="D13" s="23">
        <v>948114864</v>
      </c>
      <c r="E13" s="24">
        <v>325234180</v>
      </c>
      <c r="F13" s="6">
        <v>295295766</v>
      </c>
      <c r="G13" s="25">
        <v>295295766</v>
      </c>
      <c r="H13" s="26">
        <v>912337845</v>
      </c>
      <c r="I13" s="24">
        <v>315631378</v>
      </c>
      <c r="J13" s="6">
        <v>393717288</v>
      </c>
      <c r="K13" s="25">
        <v>419263124</v>
      </c>
    </row>
    <row r="14" spans="1:11" ht="13.5">
      <c r="A14" s="22" t="s">
        <v>24</v>
      </c>
      <c r="B14" s="6">
        <v>441720752</v>
      </c>
      <c r="C14" s="6">
        <v>176595614</v>
      </c>
      <c r="D14" s="23">
        <v>131721186</v>
      </c>
      <c r="E14" s="24">
        <v>222332882</v>
      </c>
      <c r="F14" s="6">
        <v>223332882</v>
      </c>
      <c r="G14" s="25">
        <v>223332882</v>
      </c>
      <c r="H14" s="26">
        <v>108193538</v>
      </c>
      <c r="I14" s="24">
        <v>198939108</v>
      </c>
      <c r="J14" s="6">
        <v>182019563</v>
      </c>
      <c r="K14" s="25">
        <v>166188737</v>
      </c>
    </row>
    <row r="15" spans="1:11" ht="13.5">
      <c r="A15" s="22" t="s">
        <v>99</v>
      </c>
      <c r="B15" s="6">
        <v>2054891306</v>
      </c>
      <c r="C15" s="6">
        <v>2501315460</v>
      </c>
      <c r="D15" s="23">
        <v>2149025984</v>
      </c>
      <c r="E15" s="24">
        <v>2264734300</v>
      </c>
      <c r="F15" s="6">
        <v>2353590397</v>
      </c>
      <c r="G15" s="25">
        <v>2353590397</v>
      </c>
      <c r="H15" s="26">
        <v>2782198544</v>
      </c>
      <c r="I15" s="24">
        <v>2569760294</v>
      </c>
      <c r="J15" s="6">
        <v>2692138915</v>
      </c>
      <c r="K15" s="25">
        <v>2865845700</v>
      </c>
    </row>
    <row r="16" spans="1:11" ht="13.5">
      <c r="A16" s="22" t="s">
        <v>20</v>
      </c>
      <c r="B16" s="6">
        <v>20061984</v>
      </c>
      <c r="C16" s="6">
        <v>7799481</v>
      </c>
      <c r="D16" s="23">
        <v>5548226</v>
      </c>
      <c r="E16" s="24">
        <v>2240918</v>
      </c>
      <c r="F16" s="6">
        <v>2240918</v>
      </c>
      <c r="G16" s="25">
        <v>2240918</v>
      </c>
      <c r="H16" s="26">
        <v>6430948</v>
      </c>
      <c r="I16" s="24">
        <v>2829740</v>
      </c>
      <c r="J16" s="6">
        <v>2950983</v>
      </c>
      <c r="K16" s="25">
        <v>3081660</v>
      </c>
    </row>
    <row r="17" spans="1:11" ht="13.5">
      <c r="A17" s="22" t="s">
        <v>25</v>
      </c>
      <c r="B17" s="6">
        <v>1883567164</v>
      </c>
      <c r="C17" s="6">
        <v>2099439842</v>
      </c>
      <c r="D17" s="23">
        <v>2058617384</v>
      </c>
      <c r="E17" s="24">
        <v>1885601765</v>
      </c>
      <c r="F17" s="6">
        <v>1754685534</v>
      </c>
      <c r="G17" s="25">
        <v>1754685534</v>
      </c>
      <c r="H17" s="26">
        <v>1668389940</v>
      </c>
      <c r="I17" s="24">
        <v>2123620243</v>
      </c>
      <c r="J17" s="6">
        <v>2072592942</v>
      </c>
      <c r="K17" s="25">
        <v>2094641279</v>
      </c>
    </row>
    <row r="18" spans="1:11" ht="13.5">
      <c r="A18" s="33" t="s">
        <v>26</v>
      </c>
      <c r="B18" s="34">
        <f>SUM(B11:B17)</f>
        <v>7240886555</v>
      </c>
      <c r="C18" s="35">
        <f aca="true" t="shared" si="1" ref="C18:K18">SUM(C11:C17)</f>
        <v>7859497862</v>
      </c>
      <c r="D18" s="36">
        <f t="shared" si="1"/>
        <v>7416835392</v>
      </c>
      <c r="E18" s="34">
        <f t="shared" si="1"/>
        <v>6875324725</v>
      </c>
      <c r="F18" s="35">
        <f t="shared" si="1"/>
        <v>6796037234</v>
      </c>
      <c r="G18" s="37">
        <f t="shared" si="1"/>
        <v>6796037234</v>
      </c>
      <c r="H18" s="38">
        <f t="shared" si="1"/>
        <v>7725518151</v>
      </c>
      <c r="I18" s="34">
        <f t="shared" si="1"/>
        <v>7450828738</v>
      </c>
      <c r="J18" s="35">
        <f t="shared" si="1"/>
        <v>7595584418</v>
      </c>
      <c r="K18" s="37">
        <f t="shared" si="1"/>
        <v>7818754464</v>
      </c>
    </row>
    <row r="19" spans="1:11" ht="13.5">
      <c r="A19" s="33" t="s">
        <v>27</v>
      </c>
      <c r="B19" s="39">
        <f>+B10-B18</f>
        <v>-610281070</v>
      </c>
      <c r="C19" s="40">
        <f aca="true" t="shared" si="2" ref="C19:K19">+C10-C18</f>
        <v>-1028371180</v>
      </c>
      <c r="D19" s="41">
        <f t="shared" si="2"/>
        <v>-322261717</v>
      </c>
      <c r="E19" s="39">
        <f t="shared" si="2"/>
        <v>537102621</v>
      </c>
      <c r="F19" s="40">
        <f t="shared" si="2"/>
        <v>464459174</v>
      </c>
      <c r="G19" s="42">
        <f t="shared" si="2"/>
        <v>464459174</v>
      </c>
      <c r="H19" s="43">
        <f t="shared" si="2"/>
        <v>-880573156</v>
      </c>
      <c r="I19" s="39">
        <f t="shared" si="2"/>
        <v>622771887</v>
      </c>
      <c r="J19" s="40">
        <f t="shared" si="2"/>
        <v>650480548</v>
      </c>
      <c r="K19" s="42">
        <f t="shared" si="2"/>
        <v>923520934</v>
      </c>
    </row>
    <row r="20" spans="1:11" ht="25.5">
      <c r="A20" s="44" t="s">
        <v>28</v>
      </c>
      <c r="B20" s="45">
        <v>845465187</v>
      </c>
      <c r="C20" s="46">
        <v>774277846</v>
      </c>
      <c r="D20" s="47">
        <v>526805884</v>
      </c>
      <c r="E20" s="45">
        <v>911531502</v>
      </c>
      <c r="F20" s="46">
        <v>634715032</v>
      </c>
      <c r="G20" s="48">
        <v>634715032</v>
      </c>
      <c r="H20" s="49">
        <v>31331431</v>
      </c>
      <c r="I20" s="45">
        <v>917809256</v>
      </c>
      <c r="J20" s="46">
        <v>1006220386</v>
      </c>
      <c r="K20" s="48">
        <v>1020170980</v>
      </c>
    </row>
    <row r="21" spans="1:11" ht="63.75">
      <c r="A21" s="50" t="s">
        <v>100</v>
      </c>
      <c r="B21" s="51">
        <v>18480025</v>
      </c>
      <c r="C21" s="52">
        <v>21912812</v>
      </c>
      <c r="D21" s="53">
        <v>16133288</v>
      </c>
      <c r="E21" s="51">
        <v>11932851</v>
      </c>
      <c r="F21" s="52">
        <v>11932851</v>
      </c>
      <c r="G21" s="54">
        <v>11932851</v>
      </c>
      <c r="H21" s="55">
        <v>5207059</v>
      </c>
      <c r="I21" s="51">
        <v>13000000</v>
      </c>
      <c r="J21" s="52">
        <v>13417170</v>
      </c>
      <c r="K21" s="54">
        <v>13847727</v>
      </c>
    </row>
    <row r="22" spans="1:11" ht="25.5">
      <c r="A22" s="56" t="s">
        <v>101</v>
      </c>
      <c r="B22" s="57">
        <f>SUM(B19:B21)</f>
        <v>253664142</v>
      </c>
      <c r="C22" s="58">
        <f aca="true" t="shared" si="3" ref="C22:K22">SUM(C19:C21)</f>
        <v>-232180522</v>
      </c>
      <c r="D22" s="59">
        <f t="shared" si="3"/>
        <v>220677455</v>
      </c>
      <c r="E22" s="57">
        <f t="shared" si="3"/>
        <v>1460566974</v>
      </c>
      <c r="F22" s="58">
        <f t="shared" si="3"/>
        <v>1111107057</v>
      </c>
      <c r="G22" s="60">
        <f t="shared" si="3"/>
        <v>1111107057</v>
      </c>
      <c r="H22" s="61">
        <f t="shared" si="3"/>
        <v>-844034666</v>
      </c>
      <c r="I22" s="57">
        <f t="shared" si="3"/>
        <v>1553581143</v>
      </c>
      <c r="J22" s="58">
        <f t="shared" si="3"/>
        <v>1670118104</v>
      </c>
      <c r="K22" s="60">
        <f t="shared" si="3"/>
        <v>1957539641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253664142</v>
      </c>
      <c r="C24" s="40">
        <f aca="true" t="shared" si="4" ref="C24:K24">SUM(C22:C23)</f>
        <v>-232180522</v>
      </c>
      <c r="D24" s="41">
        <f t="shared" si="4"/>
        <v>220677455</v>
      </c>
      <c r="E24" s="39">
        <f t="shared" si="4"/>
        <v>1460566974</v>
      </c>
      <c r="F24" s="40">
        <f t="shared" si="4"/>
        <v>1111107057</v>
      </c>
      <c r="G24" s="42">
        <f t="shared" si="4"/>
        <v>1111107057</v>
      </c>
      <c r="H24" s="43">
        <f t="shared" si="4"/>
        <v>-844034666</v>
      </c>
      <c r="I24" s="39">
        <f t="shared" si="4"/>
        <v>1553581143</v>
      </c>
      <c r="J24" s="40">
        <f t="shared" si="4"/>
        <v>1670118104</v>
      </c>
      <c r="K24" s="42">
        <f t="shared" si="4"/>
        <v>1957539641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774509808</v>
      </c>
      <c r="C27" s="7">
        <v>821866549</v>
      </c>
      <c r="D27" s="69">
        <v>419995996</v>
      </c>
      <c r="E27" s="70">
        <v>1136562239</v>
      </c>
      <c r="F27" s="7">
        <v>1034404409</v>
      </c>
      <c r="G27" s="71">
        <v>1034404409</v>
      </c>
      <c r="H27" s="72">
        <v>781187330</v>
      </c>
      <c r="I27" s="70">
        <v>1221005654</v>
      </c>
      <c r="J27" s="7">
        <v>1256044709</v>
      </c>
      <c r="K27" s="71">
        <v>1246332015</v>
      </c>
    </row>
    <row r="28" spans="1:11" ht="13.5">
      <c r="A28" s="73" t="s">
        <v>33</v>
      </c>
      <c r="B28" s="6">
        <v>616688846</v>
      </c>
      <c r="C28" s="6">
        <v>562107717</v>
      </c>
      <c r="D28" s="23">
        <v>286014849</v>
      </c>
      <c r="E28" s="24">
        <v>923464351</v>
      </c>
      <c r="F28" s="6">
        <v>764576745</v>
      </c>
      <c r="G28" s="25">
        <v>764576745</v>
      </c>
      <c r="H28" s="26">
        <v>0</v>
      </c>
      <c r="I28" s="24">
        <v>930809260</v>
      </c>
      <c r="J28" s="6">
        <v>1019637556</v>
      </c>
      <c r="K28" s="25">
        <v>1034018712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38810893</v>
      </c>
      <c r="C30" s="6">
        <v>22001165</v>
      </c>
      <c r="D30" s="23">
        <v>48744946</v>
      </c>
      <c r="E30" s="24">
        <v>85179220</v>
      </c>
      <c r="F30" s="6">
        <v>43611300</v>
      </c>
      <c r="G30" s="25">
        <v>43611300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183663946</v>
      </c>
      <c r="D31" s="23">
        <v>85236201</v>
      </c>
      <c r="E31" s="24">
        <v>127918668</v>
      </c>
      <c r="F31" s="6">
        <v>226216364</v>
      </c>
      <c r="G31" s="25">
        <v>226216364</v>
      </c>
      <c r="H31" s="26">
        <v>0</v>
      </c>
      <c r="I31" s="24">
        <v>290196394</v>
      </c>
      <c r="J31" s="6">
        <v>236407153</v>
      </c>
      <c r="K31" s="25">
        <v>212313303</v>
      </c>
    </row>
    <row r="32" spans="1:11" ht="13.5">
      <c r="A32" s="33" t="s">
        <v>36</v>
      </c>
      <c r="B32" s="7">
        <f>SUM(B28:B31)</f>
        <v>655499739</v>
      </c>
      <c r="C32" s="7">
        <f aca="true" t="shared" si="5" ref="C32:K32">SUM(C28:C31)</f>
        <v>767772828</v>
      </c>
      <c r="D32" s="69">
        <f t="shared" si="5"/>
        <v>419995996</v>
      </c>
      <c r="E32" s="70">
        <f t="shared" si="5"/>
        <v>1136562239</v>
      </c>
      <c r="F32" s="7">
        <f t="shared" si="5"/>
        <v>1034404409</v>
      </c>
      <c r="G32" s="71">
        <f t="shared" si="5"/>
        <v>1034404409</v>
      </c>
      <c r="H32" s="72">
        <f t="shared" si="5"/>
        <v>0</v>
      </c>
      <c r="I32" s="70">
        <f t="shared" si="5"/>
        <v>1221005654</v>
      </c>
      <c r="J32" s="7">
        <f t="shared" si="5"/>
        <v>1256044709</v>
      </c>
      <c r="K32" s="71">
        <f t="shared" si="5"/>
        <v>1246332015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6192182874</v>
      </c>
      <c r="C35" s="6">
        <v>6618463303</v>
      </c>
      <c r="D35" s="23">
        <v>7639165471</v>
      </c>
      <c r="E35" s="24">
        <v>3188258108</v>
      </c>
      <c r="F35" s="6">
        <v>3188058107</v>
      </c>
      <c r="G35" s="25">
        <v>3188058107</v>
      </c>
      <c r="H35" s="26">
        <v>8092707749</v>
      </c>
      <c r="I35" s="24">
        <v>4656111998</v>
      </c>
      <c r="J35" s="6">
        <v>5495718625</v>
      </c>
      <c r="K35" s="25">
        <v>6656158672</v>
      </c>
    </row>
    <row r="36" spans="1:11" ht="13.5">
      <c r="A36" s="22" t="s">
        <v>39</v>
      </c>
      <c r="B36" s="6">
        <v>19802224114</v>
      </c>
      <c r="C36" s="6">
        <v>19668566973</v>
      </c>
      <c r="D36" s="23">
        <v>22888575675</v>
      </c>
      <c r="E36" s="24">
        <v>20725428115</v>
      </c>
      <c r="F36" s="6">
        <v>20773384740</v>
      </c>
      <c r="G36" s="25">
        <v>20773384740</v>
      </c>
      <c r="H36" s="26">
        <v>22877433579</v>
      </c>
      <c r="I36" s="24">
        <v>22890794847</v>
      </c>
      <c r="J36" s="6">
        <v>23387800479</v>
      </c>
      <c r="K36" s="25">
        <v>23826084850</v>
      </c>
    </row>
    <row r="37" spans="1:11" ht="13.5">
      <c r="A37" s="22" t="s">
        <v>40</v>
      </c>
      <c r="B37" s="6">
        <v>5915879007</v>
      </c>
      <c r="C37" s="6">
        <v>8211464498</v>
      </c>
      <c r="D37" s="23">
        <v>8715460679</v>
      </c>
      <c r="E37" s="24">
        <v>2153568367</v>
      </c>
      <c r="F37" s="6">
        <v>2153568367</v>
      </c>
      <c r="G37" s="25">
        <v>2153568367</v>
      </c>
      <c r="H37" s="26">
        <v>10135157124</v>
      </c>
      <c r="I37" s="24">
        <v>1830443892</v>
      </c>
      <c r="J37" s="6">
        <v>1732309354</v>
      </c>
      <c r="K37" s="25">
        <v>1587292533</v>
      </c>
    </row>
    <row r="38" spans="1:11" ht="13.5">
      <c r="A38" s="22" t="s">
        <v>41</v>
      </c>
      <c r="B38" s="6">
        <v>2446161199</v>
      </c>
      <c r="C38" s="6">
        <v>2338147463</v>
      </c>
      <c r="D38" s="23">
        <v>3066742321</v>
      </c>
      <c r="E38" s="24">
        <v>2984149488</v>
      </c>
      <c r="F38" s="6">
        <v>2984149488</v>
      </c>
      <c r="G38" s="25">
        <v>2984149488</v>
      </c>
      <c r="H38" s="26">
        <v>2899194154</v>
      </c>
      <c r="I38" s="24">
        <v>1900243385</v>
      </c>
      <c r="J38" s="6">
        <v>1664872093</v>
      </c>
      <c r="K38" s="25">
        <v>1451073685</v>
      </c>
    </row>
    <row r="39" spans="1:11" ht="13.5">
      <c r="A39" s="22" t="s">
        <v>42</v>
      </c>
      <c r="B39" s="6">
        <v>17378702550</v>
      </c>
      <c r="C39" s="6">
        <v>15594990893</v>
      </c>
      <c r="D39" s="23">
        <v>18561354701</v>
      </c>
      <c r="E39" s="24">
        <v>18775968368</v>
      </c>
      <c r="F39" s="6">
        <v>19173184909</v>
      </c>
      <c r="G39" s="25">
        <v>19173184909</v>
      </c>
      <c r="H39" s="26">
        <v>18422277655</v>
      </c>
      <c r="I39" s="24">
        <v>23816219568</v>
      </c>
      <c r="J39" s="6">
        <v>25486337657</v>
      </c>
      <c r="K39" s="25">
        <v>27443877304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2304894233</v>
      </c>
      <c r="F42" s="6">
        <v>2535215090</v>
      </c>
      <c r="G42" s="25">
        <v>2535215090</v>
      </c>
      <c r="H42" s="26">
        <v>1277593905</v>
      </c>
      <c r="I42" s="24">
        <v>2046119607</v>
      </c>
      <c r="J42" s="6">
        <v>2199733340</v>
      </c>
      <c r="K42" s="25">
        <v>2522854245</v>
      </c>
    </row>
    <row r="43" spans="1:11" ht="13.5">
      <c r="A43" s="22" t="s">
        <v>45</v>
      </c>
      <c r="B43" s="6">
        <v>4099879</v>
      </c>
      <c r="C43" s="6">
        <v>14472</v>
      </c>
      <c r="D43" s="23">
        <v>0</v>
      </c>
      <c r="E43" s="24">
        <v>-1124629388</v>
      </c>
      <c r="F43" s="6">
        <v>-1022471558</v>
      </c>
      <c r="G43" s="25">
        <v>-1022471558</v>
      </c>
      <c r="H43" s="26">
        <v>-420536265</v>
      </c>
      <c r="I43" s="24">
        <v>-1208005754</v>
      </c>
      <c r="J43" s="6">
        <v>-1242627539</v>
      </c>
      <c r="K43" s="25">
        <v>-1232484288</v>
      </c>
    </row>
    <row r="44" spans="1:11" ht="13.5">
      <c r="A44" s="22" t="s">
        <v>46</v>
      </c>
      <c r="B44" s="6">
        <v>152328699</v>
      </c>
      <c r="C44" s="6">
        <v>40700</v>
      </c>
      <c r="D44" s="23">
        <v>0</v>
      </c>
      <c r="E44" s="24">
        <v>122641597</v>
      </c>
      <c r="F44" s="6">
        <v>0</v>
      </c>
      <c r="G44" s="25">
        <v>0</v>
      </c>
      <c r="H44" s="26">
        <v>0</v>
      </c>
      <c r="I44" s="24">
        <v>-83669576</v>
      </c>
      <c r="J44" s="6">
        <v>-137453851</v>
      </c>
      <c r="K44" s="25">
        <v>-152905996</v>
      </c>
    </row>
    <row r="45" spans="1:11" ht="13.5">
      <c r="A45" s="33" t="s">
        <v>47</v>
      </c>
      <c r="B45" s="7">
        <v>550164836</v>
      </c>
      <c r="C45" s="7">
        <v>289222281</v>
      </c>
      <c r="D45" s="69">
        <v>127986223</v>
      </c>
      <c r="E45" s="70">
        <v>1197591483</v>
      </c>
      <c r="F45" s="7">
        <v>1407428573</v>
      </c>
      <c r="G45" s="71">
        <v>1407428573</v>
      </c>
      <c r="H45" s="72">
        <v>1633765891</v>
      </c>
      <c r="I45" s="70">
        <v>947672812</v>
      </c>
      <c r="J45" s="7">
        <v>1719472240</v>
      </c>
      <c r="K45" s="71">
        <v>2848411488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289267092</v>
      </c>
      <c r="C48" s="6">
        <v>128090372</v>
      </c>
      <c r="D48" s="23">
        <v>427728666</v>
      </c>
      <c r="E48" s="24">
        <v>193428534</v>
      </c>
      <c r="F48" s="6">
        <v>193228533</v>
      </c>
      <c r="G48" s="25">
        <v>193228533</v>
      </c>
      <c r="H48" s="26">
        <v>492730918</v>
      </c>
      <c r="I48" s="24">
        <v>899820392</v>
      </c>
      <c r="J48" s="6">
        <v>1710947627</v>
      </c>
      <c r="K48" s="25">
        <v>2839460649</v>
      </c>
    </row>
    <row r="49" spans="1:11" ht="13.5">
      <c r="A49" s="22" t="s">
        <v>50</v>
      </c>
      <c r="B49" s="6">
        <f>+B75</f>
        <v>7569263912</v>
      </c>
      <c r="C49" s="6">
        <f aca="true" t="shared" si="6" ref="C49:K49">+C75</f>
        <v>15143200827</v>
      </c>
      <c r="D49" s="23">
        <f t="shared" si="6"/>
        <v>16804397748</v>
      </c>
      <c r="E49" s="24">
        <f t="shared" si="6"/>
        <v>1405187781.4976194</v>
      </c>
      <c r="F49" s="6">
        <f t="shared" si="6"/>
        <v>1111225225.0142422</v>
      </c>
      <c r="G49" s="25">
        <f t="shared" si="6"/>
        <v>1111225225.0142422</v>
      </c>
      <c r="H49" s="26">
        <f t="shared" si="6"/>
        <v>16405807869.53472</v>
      </c>
      <c r="I49" s="24">
        <f t="shared" si="6"/>
        <v>-1333091966.6136317</v>
      </c>
      <c r="J49" s="6">
        <f t="shared" si="6"/>
        <v>-1512273641.74511</v>
      </c>
      <c r="K49" s="25">
        <f t="shared" si="6"/>
        <v>-1695343483.7031274</v>
      </c>
    </row>
    <row r="50" spans="1:11" ht="13.5">
      <c r="A50" s="33" t="s">
        <v>51</v>
      </c>
      <c r="B50" s="7">
        <f>+B48-B49</f>
        <v>-7279996820</v>
      </c>
      <c r="C50" s="7">
        <f aca="true" t="shared" si="7" ref="C50:K50">+C48-C49</f>
        <v>-15015110455</v>
      </c>
      <c r="D50" s="69">
        <f t="shared" si="7"/>
        <v>-16376669082</v>
      </c>
      <c r="E50" s="70">
        <f t="shared" si="7"/>
        <v>-1211759247.4976194</v>
      </c>
      <c r="F50" s="7">
        <f t="shared" si="7"/>
        <v>-917996692.0142422</v>
      </c>
      <c r="G50" s="71">
        <f t="shared" si="7"/>
        <v>-917996692.0142422</v>
      </c>
      <c r="H50" s="72">
        <f t="shared" si="7"/>
        <v>-15913076951.53472</v>
      </c>
      <c r="I50" s="70">
        <f t="shared" si="7"/>
        <v>2232912358.6136317</v>
      </c>
      <c r="J50" s="7">
        <f t="shared" si="7"/>
        <v>3223221268.74511</v>
      </c>
      <c r="K50" s="71">
        <f t="shared" si="7"/>
        <v>4534804132.703127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17517376371</v>
      </c>
      <c r="C53" s="6">
        <v>17685227324</v>
      </c>
      <c r="D53" s="23">
        <v>20048009332</v>
      </c>
      <c r="E53" s="24">
        <v>18850378934</v>
      </c>
      <c r="F53" s="6">
        <v>18749374340</v>
      </c>
      <c r="G53" s="25">
        <v>18749374340</v>
      </c>
      <c r="H53" s="26">
        <v>19916858817</v>
      </c>
      <c r="I53" s="24">
        <v>21669334203</v>
      </c>
      <c r="J53" s="6">
        <v>22131576246</v>
      </c>
      <c r="K53" s="25">
        <v>22579752743</v>
      </c>
    </row>
    <row r="54" spans="1:11" ht="13.5">
      <c r="A54" s="22" t="s">
        <v>54</v>
      </c>
      <c r="B54" s="6">
        <v>0</v>
      </c>
      <c r="C54" s="6">
        <v>964132231</v>
      </c>
      <c r="D54" s="23">
        <v>946214185</v>
      </c>
      <c r="E54" s="24">
        <v>325234180</v>
      </c>
      <c r="F54" s="6">
        <v>295295766</v>
      </c>
      <c r="G54" s="25">
        <v>295295766</v>
      </c>
      <c r="H54" s="26">
        <v>912337845</v>
      </c>
      <c r="I54" s="24">
        <v>315350185</v>
      </c>
      <c r="J54" s="6">
        <v>393473283</v>
      </c>
      <c r="K54" s="25">
        <v>419026723</v>
      </c>
    </row>
    <row r="55" spans="1:11" ht="13.5">
      <c r="A55" s="22" t="s">
        <v>55</v>
      </c>
      <c r="B55" s="6">
        <v>372134282</v>
      </c>
      <c r="C55" s="6">
        <v>389723257</v>
      </c>
      <c r="D55" s="23">
        <v>54557885</v>
      </c>
      <c r="E55" s="24">
        <v>289219899</v>
      </c>
      <c r="F55" s="6">
        <v>251424338</v>
      </c>
      <c r="G55" s="25">
        <v>251424338</v>
      </c>
      <c r="H55" s="26">
        <v>163885049</v>
      </c>
      <c r="I55" s="24">
        <v>315752120</v>
      </c>
      <c r="J55" s="6">
        <v>438568501</v>
      </c>
      <c r="K55" s="25">
        <v>423676287</v>
      </c>
    </row>
    <row r="56" spans="1:11" ht="13.5">
      <c r="A56" s="22" t="s">
        <v>56</v>
      </c>
      <c r="B56" s="6">
        <v>715012644</v>
      </c>
      <c r="C56" s="6">
        <v>614054369</v>
      </c>
      <c r="D56" s="23">
        <v>554695050</v>
      </c>
      <c r="E56" s="24">
        <v>475850943</v>
      </c>
      <c r="F56" s="6">
        <v>545832680</v>
      </c>
      <c r="G56" s="25">
        <v>545832680</v>
      </c>
      <c r="H56" s="26">
        <v>554255407</v>
      </c>
      <c r="I56" s="24">
        <v>497606890</v>
      </c>
      <c r="J56" s="6">
        <v>496520114</v>
      </c>
      <c r="K56" s="25">
        <v>508321239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7160</v>
      </c>
      <c r="F63" s="98">
        <v>7160</v>
      </c>
      <c r="G63" s="99">
        <v>7160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151190</v>
      </c>
      <c r="F64" s="98">
        <v>151190</v>
      </c>
      <c r="G64" s="99">
        <v>151190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103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0.8196965345249694</v>
      </c>
      <c r="F70" s="5">
        <f t="shared" si="8"/>
        <v>0.9431193484438838</v>
      </c>
      <c r="G70" s="5">
        <f t="shared" si="8"/>
        <v>0.9431193484438838</v>
      </c>
      <c r="H70" s="5">
        <f t="shared" si="8"/>
        <v>0.43539097922515285</v>
      </c>
      <c r="I70" s="5">
        <f t="shared" si="8"/>
        <v>1.008851243882248</v>
      </c>
      <c r="J70" s="5">
        <f t="shared" si="8"/>
        <v>1.0256856496466327</v>
      </c>
      <c r="K70" s="5">
        <f t="shared" si="8"/>
        <v>1.0357304228372137</v>
      </c>
    </row>
    <row r="71" spans="1:11" ht="12.75" hidden="1">
      <c r="A71" s="1" t="s">
        <v>104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5089213963</v>
      </c>
      <c r="F71" s="2">
        <f t="shared" si="9"/>
        <v>5636063291</v>
      </c>
      <c r="G71" s="2">
        <f t="shared" si="9"/>
        <v>5636063291</v>
      </c>
      <c r="H71" s="2">
        <f t="shared" si="9"/>
        <v>2541533536</v>
      </c>
      <c r="I71" s="2">
        <f t="shared" si="9"/>
        <v>6942401084</v>
      </c>
      <c r="J71" s="2">
        <f t="shared" si="9"/>
        <v>7237410415</v>
      </c>
      <c r="K71" s="2">
        <f t="shared" si="9"/>
        <v>7763437642</v>
      </c>
    </row>
    <row r="72" spans="1:11" ht="12.75" hidden="1">
      <c r="A72" s="1" t="s">
        <v>105</v>
      </c>
      <c r="B72" s="2">
        <f>+B77</f>
        <v>5336882917</v>
      </c>
      <c r="C72" s="2">
        <f aca="true" t="shared" si="10" ref="C72:K72">+C77</f>
        <v>5693921466</v>
      </c>
      <c r="D72" s="2">
        <f t="shared" si="10"/>
        <v>6052972647</v>
      </c>
      <c r="E72" s="2">
        <f t="shared" si="10"/>
        <v>6208656190</v>
      </c>
      <c r="F72" s="2">
        <f t="shared" si="10"/>
        <v>5975980983</v>
      </c>
      <c r="G72" s="2">
        <f t="shared" si="10"/>
        <v>5975980983</v>
      </c>
      <c r="H72" s="2">
        <f t="shared" si="10"/>
        <v>5837359195</v>
      </c>
      <c r="I72" s="2">
        <f t="shared" si="10"/>
        <v>6881491326</v>
      </c>
      <c r="J72" s="2">
        <f t="shared" si="10"/>
        <v>7056168152</v>
      </c>
      <c r="K72" s="2">
        <f t="shared" si="10"/>
        <v>7495616109</v>
      </c>
    </row>
    <row r="73" spans="1:11" ht="12.75" hidden="1">
      <c r="A73" s="1" t="s">
        <v>106</v>
      </c>
      <c r="B73" s="2">
        <f>+B74</f>
        <v>1383138451.5</v>
      </c>
      <c r="C73" s="2">
        <f aca="true" t="shared" si="11" ref="C73:K73">+(C78+C80+C81+C82)-(B78+B80+B81+B82)</f>
        <v>359771495</v>
      </c>
      <c r="D73" s="2">
        <f t="shared" si="11"/>
        <v>715131019</v>
      </c>
      <c r="E73" s="2">
        <f t="shared" si="11"/>
        <v>-5069711196</v>
      </c>
      <c r="F73" s="2">
        <f>+(F78+F80+F81+F82)-(D78+D80+D81+D82)</f>
        <v>-5069711196</v>
      </c>
      <c r="G73" s="2">
        <f>+(G78+G80+G81+G82)-(D78+D80+D81+D82)</f>
        <v>-5069711196</v>
      </c>
      <c r="H73" s="2">
        <f>+(H78+H80+H81+H82)-(D78+D80+D81+D82)</f>
        <v>522783968</v>
      </c>
      <c r="I73" s="2">
        <f>+(I78+I80+I81+I82)-(E78+E80+E81+E82)</f>
        <v>744973872</v>
      </c>
      <c r="J73" s="2">
        <f t="shared" si="11"/>
        <v>22898950</v>
      </c>
      <c r="K73" s="2">
        <f t="shared" si="11"/>
        <v>25961326</v>
      </c>
    </row>
    <row r="74" spans="1:11" ht="12.75" hidden="1">
      <c r="A74" s="1" t="s">
        <v>107</v>
      </c>
      <c r="B74" s="2">
        <f>+TREND(C74:E74)</f>
        <v>1383138451.5</v>
      </c>
      <c r="C74" s="2">
        <f>+C73</f>
        <v>359771495</v>
      </c>
      <c r="D74" s="2">
        <f aca="true" t="shared" si="12" ref="D74:K74">+D73</f>
        <v>715131019</v>
      </c>
      <c r="E74" s="2">
        <f t="shared" si="12"/>
        <v>-5069711196</v>
      </c>
      <c r="F74" s="2">
        <f t="shared" si="12"/>
        <v>-5069711196</v>
      </c>
      <c r="G74" s="2">
        <f t="shared" si="12"/>
        <v>-5069711196</v>
      </c>
      <c r="H74" s="2">
        <f t="shared" si="12"/>
        <v>522783968</v>
      </c>
      <c r="I74" s="2">
        <f t="shared" si="12"/>
        <v>744973872</v>
      </c>
      <c r="J74" s="2">
        <f t="shared" si="12"/>
        <v>22898950</v>
      </c>
      <c r="K74" s="2">
        <f t="shared" si="12"/>
        <v>25961326</v>
      </c>
    </row>
    <row r="75" spans="1:11" ht="12.75" hidden="1">
      <c r="A75" s="1" t="s">
        <v>108</v>
      </c>
      <c r="B75" s="2">
        <f>+B84-(((B80+B81+B78)*B70)-B79)</f>
        <v>7569263912</v>
      </c>
      <c r="C75" s="2">
        <f aca="true" t="shared" si="13" ref="C75:K75">+C84-(((C80+C81+C78)*C70)-C79)</f>
        <v>15143200827</v>
      </c>
      <c r="D75" s="2">
        <f t="shared" si="13"/>
        <v>16804397748</v>
      </c>
      <c r="E75" s="2">
        <f t="shared" si="13"/>
        <v>1405187781.4976194</v>
      </c>
      <c r="F75" s="2">
        <f t="shared" si="13"/>
        <v>1111225225.0142422</v>
      </c>
      <c r="G75" s="2">
        <f t="shared" si="13"/>
        <v>1111225225.0142422</v>
      </c>
      <c r="H75" s="2">
        <f t="shared" si="13"/>
        <v>16405807869.53472</v>
      </c>
      <c r="I75" s="2">
        <f t="shared" si="13"/>
        <v>-1333091966.6136317</v>
      </c>
      <c r="J75" s="2">
        <f t="shared" si="13"/>
        <v>-1512273641.74511</v>
      </c>
      <c r="K75" s="2">
        <f t="shared" si="13"/>
        <v>-1695343483.7031274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5336882917</v>
      </c>
      <c r="C77" s="3">
        <v>5693921466</v>
      </c>
      <c r="D77" s="3">
        <v>6052972647</v>
      </c>
      <c r="E77" s="3">
        <v>6208656190</v>
      </c>
      <c r="F77" s="3">
        <v>5975980983</v>
      </c>
      <c r="G77" s="3">
        <v>5975980983</v>
      </c>
      <c r="H77" s="3">
        <v>5837359195</v>
      </c>
      <c r="I77" s="3">
        <v>6881491326</v>
      </c>
      <c r="J77" s="3">
        <v>7056168152</v>
      </c>
      <c r="K77" s="3">
        <v>7495616109</v>
      </c>
    </row>
    <row r="78" spans="1:11" ht="12.75" hidden="1">
      <c r="A78" s="1" t="s">
        <v>66</v>
      </c>
      <c r="B78" s="3">
        <v>1141676963</v>
      </c>
      <c r="C78" s="3">
        <v>867121578</v>
      </c>
      <c r="D78" s="3">
        <v>860424566</v>
      </c>
      <c r="E78" s="3">
        <v>4070000</v>
      </c>
      <c r="F78" s="3">
        <v>4070000</v>
      </c>
      <c r="G78" s="3">
        <v>4070000</v>
      </c>
      <c r="H78" s="3">
        <v>980432984</v>
      </c>
      <c r="I78" s="3">
        <v>454892</v>
      </c>
      <c r="J78" s="3">
        <v>179422</v>
      </c>
      <c r="K78" s="3">
        <v>0</v>
      </c>
    </row>
    <row r="79" spans="1:11" ht="12.75" hidden="1">
      <c r="A79" s="1" t="s">
        <v>67</v>
      </c>
      <c r="B79" s="3">
        <v>4435094035</v>
      </c>
      <c r="C79" s="3">
        <v>6905268967</v>
      </c>
      <c r="D79" s="3">
        <v>7346292392</v>
      </c>
      <c r="E79" s="3">
        <v>1571484593</v>
      </c>
      <c r="F79" s="3">
        <v>1571484593</v>
      </c>
      <c r="G79" s="3">
        <v>1571484593</v>
      </c>
      <c r="H79" s="3">
        <v>8763028262</v>
      </c>
      <c r="I79" s="3">
        <v>1501797928</v>
      </c>
      <c r="J79" s="3">
        <v>1379705408</v>
      </c>
      <c r="K79" s="3">
        <v>1240804795</v>
      </c>
    </row>
    <row r="80" spans="1:11" ht="12.75" hidden="1">
      <c r="A80" s="1" t="s">
        <v>68</v>
      </c>
      <c r="B80" s="3">
        <v>1607588769</v>
      </c>
      <c r="C80" s="3">
        <v>2385706220</v>
      </c>
      <c r="D80" s="3">
        <v>2746811709</v>
      </c>
      <c r="E80" s="3">
        <v>2249620183</v>
      </c>
      <c r="F80" s="3">
        <v>2249620183</v>
      </c>
      <c r="G80" s="3">
        <v>2249620183</v>
      </c>
      <c r="H80" s="3">
        <v>2812001033</v>
      </c>
      <c r="I80" s="3">
        <v>2944945533</v>
      </c>
      <c r="J80" s="3">
        <v>2944945532</v>
      </c>
      <c r="K80" s="3">
        <v>2944945535</v>
      </c>
    </row>
    <row r="81" spans="1:11" ht="12.75" hidden="1">
      <c r="A81" s="1" t="s">
        <v>69</v>
      </c>
      <c r="B81" s="3">
        <v>2617826419</v>
      </c>
      <c r="C81" s="3">
        <v>2701470689</v>
      </c>
      <c r="D81" s="3">
        <v>3061357107</v>
      </c>
      <c r="E81" s="3">
        <v>128062000</v>
      </c>
      <c r="F81" s="3">
        <v>128062000</v>
      </c>
      <c r="G81" s="3">
        <v>128062000</v>
      </c>
      <c r="H81" s="3">
        <v>3405143333</v>
      </c>
      <c r="I81" s="3">
        <v>181050160</v>
      </c>
      <c r="J81" s="3">
        <v>204224580</v>
      </c>
      <c r="K81" s="3">
        <v>230365326</v>
      </c>
    </row>
    <row r="82" spans="1:11" ht="12.75" hidden="1">
      <c r="A82" s="1" t="s">
        <v>70</v>
      </c>
      <c r="B82" s="3">
        <v>1009468714</v>
      </c>
      <c r="C82" s="3">
        <v>782033873</v>
      </c>
      <c r="D82" s="3">
        <v>782869997</v>
      </c>
      <c r="E82" s="3">
        <v>0</v>
      </c>
      <c r="F82" s="3">
        <v>0</v>
      </c>
      <c r="G82" s="3">
        <v>0</v>
      </c>
      <c r="H82" s="3">
        <v>776669997</v>
      </c>
      <c r="I82" s="3">
        <v>275470</v>
      </c>
      <c r="J82" s="3">
        <v>275471</v>
      </c>
      <c r="K82" s="3">
        <v>275470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5089213963</v>
      </c>
      <c r="F83" s="3">
        <v>5636063291</v>
      </c>
      <c r="G83" s="3">
        <v>5636063291</v>
      </c>
      <c r="H83" s="3">
        <v>2541533536</v>
      </c>
      <c r="I83" s="3">
        <v>6942401084</v>
      </c>
      <c r="J83" s="3">
        <v>7237410415</v>
      </c>
      <c r="K83" s="3">
        <v>7763437642</v>
      </c>
    </row>
    <row r="84" spans="1:11" ht="12.75" hidden="1">
      <c r="A84" s="1" t="s">
        <v>72</v>
      </c>
      <c r="B84" s="3">
        <v>3134169877</v>
      </c>
      <c r="C84" s="3">
        <v>8237931860</v>
      </c>
      <c r="D84" s="3">
        <v>9458105356</v>
      </c>
      <c r="E84" s="3">
        <v>1786017199</v>
      </c>
      <c r="F84" s="3">
        <v>1786017199</v>
      </c>
      <c r="G84" s="3">
        <v>1786017199</v>
      </c>
      <c r="H84" s="3">
        <v>10776539858</v>
      </c>
      <c r="I84" s="3">
        <v>319233667</v>
      </c>
      <c r="J84" s="3">
        <v>338263573</v>
      </c>
      <c r="K84" s="3">
        <v>352617782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58953720</v>
      </c>
      <c r="C5" s="6">
        <v>64096408</v>
      </c>
      <c r="D5" s="23">
        <v>71511871</v>
      </c>
      <c r="E5" s="24">
        <v>80719859</v>
      </c>
      <c r="F5" s="6">
        <v>79351637</v>
      </c>
      <c r="G5" s="25">
        <v>79351637</v>
      </c>
      <c r="H5" s="26">
        <v>76835756</v>
      </c>
      <c r="I5" s="24">
        <v>84415812</v>
      </c>
      <c r="J5" s="6">
        <v>87792444</v>
      </c>
      <c r="K5" s="25">
        <v>91304142</v>
      </c>
    </row>
    <row r="6" spans="1:11" ht="13.5">
      <c r="A6" s="22" t="s">
        <v>18</v>
      </c>
      <c r="B6" s="6">
        <v>394812390</v>
      </c>
      <c r="C6" s="6">
        <v>420361914</v>
      </c>
      <c r="D6" s="23">
        <v>461652284</v>
      </c>
      <c r="E6" s="24">
        <v>567749921</v>
      </c>
      <c r="F6" s="6">
        <v>608721827</v>
      </c>
      <c r="G6" s="25">
        <v>608721827</v>
      </c>
      <c r="H6" s="26">
        <v>511675378</v>
      </c>
      <c r="I6" s="24">
        <v>637522530</v>
      </c>
      <c r="J6" s="6">
        <v>663023433</v>
      </c>
      <c r="K6" s="25">
        <v>689544368</v>
      </c>
    </row>
    <row r="7" spans="1:11" ht="13.5">
      <c r="A7" s="22" t="s">
        <v>19</v>
      </c>
      <c r="B7" s="6">
        <v>12312</v>
      </c>
      <c r="C7" s="6">
        <v>13991</v>
      </c>
      <c r="D7" s="23">
        <v>102</v>
      </c>
      <c r="E7" s="24">
        <v>1882955</v>
      </c>
      <c r="F7" s="6">
        <v>1882955</v>
      </c>
      <c r="G7" s="25">
        <v>1882955</v>
      </c>
      <c r="H7" s="26">
        <v>15670</v>
      </c>
      <c r="I7" s="24">
        <v>23504</v>
      </c>
      <c r="J7" s="6">
        <v>24444</v>
      </c>
      <c r="K7" s="25">
        <v>25422</v>
      </c>
    </row>
    <row r="8" spans="1:11" ht="13.5">
      <c r="A8" s="22" t="s">
        <v>20</v>
      </c>
      <c r="B8" s="6">
        <v>173237000</v>
      </c>
      <c r="C8" s="6">
        <v>231886099</v>
      </c>
      <c r="D8" s="23">
        <v>210019470</v>
      </c>
      <c r="E8" s="24">
        <v>225857397</v>
      </c>
      <c r="F8" s="6">
        <v>262565397</v>
      </c>
      <c r="G8" s="25">
        <v>262565397</v>
      </c>
      <c r="H8" s="26">
        <v>258842000</v>
      </c>
      <c r="I8" s="24">
        <v>236129000</v>
      </c>
      <c r="J8" s="6">
        <v>245574160</v>
      </c>
      <c r="K8" s="25">
        <v>255397126</v>
      </c>
    </row>
    <row r="9" spans="1:11" ht="13.5">
      <c r="A9" s="22" t="s">
        <v>21</v>
      </c>
      <c r="B9" s="6">
        <v>58318672</v>
      </c>
      <c r="C9" s="6">
        <v>50036332</v>
      </c>
      <c r="D9" s="23">
        <v>56198917</v>
      </c>
      <c r="E9" s="24">
        <v>56518026</v>
      </c>
      <c r="F9" s="6">
        <v>53838945</v>
      </c>
      <c r="G9" s="25">
        <v>53838945</v>
      </c>
      <c r="H9" s="26">
        <v>40524675</v>
      </c>
      <c r="I9" s="24">
        <v>61640985</v>
      </c>
      <c r="J9" s="6">
        <v>64106623</v>
      </c>
      <c r="K9" s="25">
        <v>66670885</v>
      </c>
    </row>
    <row r="10" spans="1:11" ht="25.5">
      <c r="A10" s="27" t="s">
        <v>97</v>
      </c>
      <c r="B10" s="28">
        <f>SUM(B5:B9)</f>
        <v>685334094</v>
      </c>
      <c r="C10" s="29">
        <f aca="true" t="shared" si="0" ref="C10:K10">SUM(C5:C9)</f>
        <v>766394744</v>
      </c>
      <c r="D10" s="30">
        <f t="shared" si="0"/>
        <v>799382644</v>
      </c>
      <c r="E10" s="28">
        <f t="shared" si="0"/>
        <v>932728158</v>
      </c>
      <c r="F10" s="29">
        <f t="shared" si="0"/>
        <v>1006360761</v>
      </c>
      <c r="G10" s="31">
        <f t="shared" si="0"/>
        <v>1006360761</v>
      </c>
      <c r="H10" s="32">
        <f t="shared" si="0"/>
        <v>887893479</v>
      </c>
      <c r="I10" s="28">
        <f t="shared" si="0"/>
        <v>1019731831</v>
      </c>
      <c r="J10" s="29">
        <f t="shared" si="0"/>
        <v>1060521104</v>
      </c>
      <c r="K10" s="31">
        <f t="shared" si="0"/>
        <v>1102941943</v>
      </c>
    </row>
    <row r="11" spans="1:11" ht="13.5">
      <c r="A11" s="22" t="s">
        <v>22</v>
      </c>
      <c r="B11" s="6">
        <v>249368470</v>
      </c>
      <c r="C11" s="6">
        <v>268971179</v>
      </c>
      <c r="D11" s="23">
        <v>287969571</v>
      </c>
      <c r="E11" s="24">
        <v>305547288</v>
      </c>
      <c r="F11" s="6">
        <v>319067696</v>
      </c>
      <c r="G11" s="25">
        <v>319067696</v>
      </c>
      <c r="H11" s="26">
        <v>308997137</v>
      </c>
      <c r="I11" s="24">
        <v>322955188</v>
      </c>
      <c r="J11" s="6">
        <v>335873404</v>
      </c>
      <c r="K11" s="25">
        <v>349308332</v>
      </c>
    </row>
    <row r="12" spans="1:11" ht="13.5">
      <c r="A12" s="22" t="s">
        <v>23</v>
      </c>
      <c r="B12" s="6">
        <v>19257697</v>
      </c>
      <c r="C12" s="6">
        <v>19672789</v>
      </c>
      <c r="D12" s="23">
        <v>20175268</v>
      </c>
      <c r="E12" s="24">
        <v>19373453</v>
      </c>
      <c r="F12" s="6">
        <v>20213003</v>
      </c>
      <c r="G12" s="25">
        <v>20213003</v>
      </c>
      <c r="H12" s="26">
        <v>19724149</v>
      </c>
      <c r="I12" s="24">
        <v>20693337</v>
      </c>
      <c r="J12" s="6">
        <v>21521070</v>
      </c>
      <c r="K12" s="25">
        <v>22381909</v>
      </c>
    </row>
    <row r="13" spans="1:11" ht="13.5">
      <c r="A13" s="22" t="s">
        <v>98</v>
      </c>
      <c r="B13" s="6">
        <v>113084616</v>
      </c>
      <c r="C13" s="6">
        <v>113859709</v>
      </c>
      <c r="D13" s="23">
        <v>116901195</v>
      </c>
      <c r="E13" s="24">
        <v>4469965</v>
      </c>
      <c r="F13" s="6">
        <v>9759815</v>
      </c>
      <c r="G13" s="25">
        <v>9759815</v>
      </c>
      <c r="H13" s="26">
        <v>354</v>
      </c>
      <c r="I13" s="24">
        <v>9675746</v>
      </c>
      <c r="J13" s="6">
        <v>10062774</v>
      </c>
      <c r="K13" s="25">
        <v>10465288</v>
      </c>
    </row>
    <row r="14" spans="1:11" ht="13.5">
      <c r="A14" s="22" t="s">
        <v>24</v>
      </c>
      <c r="B14" s="6">
        <v>19308979</v>
      </c>
      <c r="C14" s="6">
        <v>9655425</v>
      </c>
      <c r="D14" s="23">
        <v>18014567</v>
      </c>
      <c r="E14" s="24">
        <v>6725000</v>
      </c>
      <c r="F14" s="6">
        <v>4500000</v>
      </c>
      <c r="G14" s="25">
        <v>4500000</v>
      </c>
      <c r="H14" s="26">
        <v>553181</v>
      </c>
      <c r="I14" s="24">
        <v>3620000</v>
      </c>
      <c r="J14" s="6">
        <v>3764800</v>
      </c>
      <c r="K14" s="25">
        <v>3915392</v>
      </c>
    </row>
    <row r="15" spans="1:11" ht="13.5">
      <c r="A15" s="22" t="s">
        <v>99</v>
      </c>
      <c r="B15" s="6">
        <v>227978075</v>
      </c>
      <c r="C15" s="6">
        <v>244611794</v>
      </c>
      <c r="D15" s="23">
        <v>290521909</v>
      </c>
      <c r="E15" s="24">
        <v>293442867</v>
      </c>
      <c r="F15" s="6">
        <v>297862602</v>
      </c>
      <c r="G15" s="25">
        <v>297862602</v>
      </c>
      <c r="H15" s="26">
        <v>20859270</v>
      </c>
      <c r="I15" s="24">
        <v>332210387</v>
      </c>
      <c r="J15" s="6">
        <v>345498802</v>
      </c>
      <c r="K15" s="25">
        <v>359318755</v>
      </c>
    </row>
    <row r="16" spans="1:11" ht="13.5">
      <c r="A16" s="22" t="s">
        <v>20</v>
      </c>
      <c r="B16" s="6">
        <v>1000000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243764856</v>
      </c>
      <c r="C17" s="6">
        <v>230608602</v>
      </c>
      <c r="D17" s="23">
        <v>269127056</v>
      </c>
      <c r="E17" s="24">
        <v>284810979</v>
      </c>
      <c r="F17" s="6">
        <v>329000252</v>
      </c>
      <c r="G17" s="25">
        <v>329000252</v>
      </c>
      <c r="H17" s="26">
        <v>159770355</v>
      </c>
      <c r="I17" s="24">
        <v>309254997</v>
      </c>
      <c r="J17" s="6">
        <v>322925195</v>
      </c>
      <c r="K17" s="25">
        <v>335950370</v>
      </c>
    </row>
    <row r="18" spans="1:11" ht="13.5">
      <c r="A18" s="33" t="s">
        <v>26</v>
      </c>
      <c r="B18" s="34">
        <f>SUM(B11:B17)</f>
        <v>873762693</v>
      </c>
      <c r="C18" s="35">
        <f aca="true" t="shared" si="1" ref="C18:K18">SUM(C11:C17)</f>
        <v>887379498</v>
      </c>
      <c r="D18" s="36">
        <f t="shared" si="1"/>
        <v>1002709566</v>
      </c>
      <c r="E18" s="34">
        <f t="shared" si="1"/>
        <v>914369552</v>
      </c>
      <c r="F18" s="35">
        <f t="shared" si="1"/>
        <v>980403368</v>
      </c>
      <c r="G18" s="37">
        <f t="shared" si="1"/>
        <v>980403368</v>
      </c>
      <c r="H18" s="38">
        <f t="shared" si="1"/>
        <v>509904446</v>
      </c>
      <c r="I18" s="34">
        <f t="shared" si="1"/>
        <v>998409655</v>
      </c>
      <c r="J18" s="35">
        <f t="shared" si="1"/>
        <v>1039646045</v>
      </c>
      <c r="K18" s="37">
        <f t="shared" si="1"/>
        <v>1081340046</v>
      </c>
    </row>
    <row r="19" spans="1:11" ht="13.5">
      <c r="A19" s="33" t="s">
        <v>27</v>
      </c>
      <c r="B19" s="39">
        <f>+B10-B18</f>
        <v>-188428599</v>
      </c>
      <c r="C19" s="40">
        <f aca="true" t="shared" si="2" ref="C19:K19">+C10-C18</f>
        <v>-120984754</v>
      </c>
      <c r="D19" s="41">
        <f t="shared" si="2"/>
        <v>-203326922</v>
      </c>
      <c r="E19" s="39">
        <f t="shared" si="2"/>
        <v>18358606</v>
      </c>
      <c r="F19" s="40">
        <f t="shared" si="2"/>
        <v>25957393</v>
      </c>
      <c r="G19" s="42">
        <f t="shared" si="2"/>
        <v>25957393</v>
      </c>
      <c r="H19" s="43">
        <f t="shared" si="2"/>
        <v>377989033</v>
      </c>
      <c r="I19" s="39">
        <f t="shared" si="2"/>
        <v>21322176</v>
      </c>
      <c r="J19" s="40">
        <f t="shared" si="2"/>
        <v>20875059</v>
      </c>
      <c r="K19" s="42">
        <f t="shared" si="2"/>
        <v>21601897</v>
      </c>
    </row>
    <row r="20" spans="1:11" ht="25.5">
      <c r="A20" s="44" t="s">
        <v>28</v>
      </c>
      <c r="B20" s="45">
        <v>0</v>
      </c>
      <c r="C20" s="46">
        <v>28290000</v>
      </c>
      <c r="D20" s="47">
        <v>48545335</v>
      </c>
      <c r="E20" s="45">
        <v>63934000</v>
      </c>
      <c r="F20" s="46">
        <v>68636000</v>
      </c>
      <c r="G20" s="48">
        <v>68636000</v>
      </c>
      <c r="H20" s="49">
        <v>0</v>
      </c>
      <c r="I20" s="45">
        <v>58836000</v>
      </c>
      <c r="J20" s="46">
        <v>61189440</v>
      </c>
      <c r="K20" s="48">
        <v>63637018</v>
      </c>
    </row>
    <row r="21" spans="1:11" ht="63.75">
      <c r="A21" s="50" t="s">
        <v>100</v>
      </c>
      <c r="B21" s="51">
        <v>87710726</v>
      </c>
      <c r="C21" s="52">
        <v>7735586</v>
      </c>
      <c r="D21" s="53">
        <v>0</v>
      </c>
      <c r="E21" s="51">
        <v>0</v>
      </c>
      <c r="F21" s="52">
        <v>-2500</v>
      </c>
      <c r="G21" s="54">
        <v>-2500</v>
      </c>
      <c r="H21" s="55">
        <v>-2280</v>
      </c>
      <c r="I21" s="51">
        <v>0</v>
      </c>
      <c r="J21" s="52">
        <v>0</v>
      </c>
      <c r="K21" s="54">
        <v>0</v>
      </c>
    </row>
    <row r="22" spans="1:11" ht="25.5">
      <c r="A22" s="56" t="s">
        <v>101</v>
      </c>
      <c r="B22" s="57">
        <f>SUM(B19:B21)</f>
        <v>-100717873</v>
      </c>
      <c r="C22" s="58">
        <f aca="true" t="shared" si="3" ref="C22:K22">SUM(C19:C21)</f>
        <v>-84959168</v>
      </c>
      <c r="D22" s="59">
        <f t="shared" si="3"/>
        <v>-154781587</v>
      </c>
      <c r="E22" s="57">
        <f t="shared" si="3"/>
        <v>82292606</v>
      </c>
      <c r="F22" s="58">
        <f t="shared" si="3"/>
        <v>94590893</v>
      </c>
      <c r="G22" s="60">
        <f t="shared" si="3"/>
        <v>94590893</v>
      </c>
      <c r="H22" s="61">
        <f t="shared" si="3"/>
        <v>377986753</v>
      </c>
      <c r="I22" s="57">
        <f t="shared" si="3"/>
        <v>80158176</v>
      </c>
      <c r="J22" s="58">
        <f t="shared" si="3"/>
        <v>82064499</v>
      </c>
      <c r="K22" s="60">
        <f t="shared" si="3"/>
        <v>85238915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-100717873</v>
      </c>
      <c r="C24" s="40">
        <f aca="true" t="shared" si="4" ref="C24:K24">SUM(C22:C23)</f>
        <v>-84959168</v>
      </c>
      <c r="D24" s="41">
        <f t="shared" si="4"/>
        <v>-154781587</v>
      </c>
      <c r="E24" s="39">
        <f t="shared" si="4"/>
        <v>82292606</v>
      </c>
      <c r="F24" s="40">
        <f t="shared" si="4"/>
        <v>94590893</v>
      </c>
      <c r="G24" s="42">
        <f t="shared" si="4"/>
        <v>94590893</v>
      </c>
      <c r="H24" s="43">
        <f t="shared" si="4"/>
        <v>377986753</v>
      </c>
      <c r="I24" s="39">
        <f t="shared" si="4"/>
        <v>80158176</v>
      </c>
      <c r="J24" s="40">
        <f t="shared" si="4"/>
        <v>82064499</v>
      </c>
      <c r="K24" s="42">
        <f t="shared" si="4"/>
        <v>85238915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4214856</v>
      </c>
      <c r="C27" s="7">
        <v>8603973</v>
      </c>
      <c r="D27" s="69">
        <v>2433171</v>
      </c>
      <c r="E27" s="70">
        <v>81653431</v>
      </c>
      <c r="F27" s="7">
        <v>90942280</v>
      </c>
      <c r="G27" s="71">
        <v>90942280</v>
      </c>
      <c r="H27" s="72">
        <v>54893326</v>
      </c>
      <c r="I27" s="70">
        <v>79057672</v>
      </c>
      <c r="J27" s="7">
        <v>80919979</v>
      </c>
      <c r="K27" s="71">
        <v>84048619</v>
      </c>
    </row>
    <row r="28" spans="1:11" ht="13.5">
      <c r="A28" s="73" t="s">
        <v>33</v>
      </c>
      <c r="B28" s="6">
        <v>353065</v>
      </c>
      <c r="C28" s="6">
        <v>1405812</v>
      </c>
      <c r="D28" s="23">
        <v>0</v>
      </c>
      <c r="E28" s="24">
        <v>61437800</v>
      </c>
      <c r="F28" s="6">
        <v>66139817</v>
      </c>
      <c r="G28" s="25">
        <v>66139817</v>
      </c>
      <c r="H28" s="26">
        <v>0</v>
      </c>
      <c r="I28" s="24">
        <v>56719200</v>
      </c>
      <c r="J28" s="6">
        <v>58987968</v>
      </c>
      <c r="K28" s="25">
        <v>61347487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3172900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159861</v>
      </c>
      <c r="C31" s="6">
        <v>3801682</v>
      </c>
      <c r="D31" s="23">
        <v>2433171</v>
      </c>
      <c r="E31" s="24">
        <v>20215631</v>
      </c>
      <c r="F31" s="6">
        <v>24802463</v>
      </c>
      <c r="G31" s="25">
        <v>24802463</v>
      </c>
      <c r="H31" s="26">
        <v>0</v>
      </c>
      <c r="I31" s="24">
        <v>22338472</v>
      </c>
      <c r="J31" s="6">
        <v>21932011</v>
      </c>
      <c r="K31" s="25">
        <v>22701132</v>
      </c>
    </row>
    <row r="32" spans="1:11" ht="13.5">
      <c r="A32" s="33" t="s">
        <v>36</v>
      </c>
      <c r="B32" s="7">
        <f>SUM(B28:B31)</f>
        <v>512926</v>
      </c>
      <c r="C32" s="7">
        <f aca="true" t="shared" si="5" ref="C32:K32">SUM(C28:C31)</f>
        <v>8380394</v>
      </c>
      <c r="D32" s="69">
        <f t="shared" si="5"/>
        <v>2433171</v>
      </c>
      <c r="E32" s="70">
        <f t="shared" si="5"/>
        <v>81653431</v>
      </c>
      <c r="F32" s="7">
        <f t="shared" si="5"/>
        <v>90942280</v>
      </c>
      <c r="G32" s="71">
        <f t="shared" si="5"/>
        <v>90942280</v>
      </c>
      <c r="H32" s="72">
        <f t="shared" si="5"/>
        <v>0</v>
      </c>
      <c r="I32" s="70">
        <f t="shared" si="5"/>
        <v>79057672</v>
      </c>
      <c r="J32" s="7">
        <f t="shared" si="5"/>
        <v>80919979</v>
      </c>
      <c r="K32" s="71">
        <f t="shared" si="5"/>
        <v>84048619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132740418</v>
      </c>
      <c r="C35" s="6">
        <v>207734776</v>
      </c>
      <c r="D35" s="23">
        <v>286052034</v>
      </c>
      <c r="E35" s="24">
        <v>406049882</v>
      </c>
      <c r="F35" s="6">
        <v>442757882</v>
      </c>
      <c r="G35" s="25">
        <v>442757882</v>
      </c>
      <c r="H35" s="26">
        <v>273748412</v>
      </c>
      <c r="I35" s="24">
        <v>451407006</v>
      </c>
      <c r="J35" s="6">
        <v>469463267</v>
      </c>
      <c r="K35" s="25">
        <v>488241819</v>
      </c>
    </row>
    <row r="36" spans="1:11" ht="13.5">
      <c r="A36" s="22" t="s">
        <v>39</v>
      </c>
      <c r="B36" s="6">
        <v>2328277830</v>
      </c>
      <c r="C36" s="6">
        <v>2303312071</v>
      </c>
      <c r="D36" s="23">
        <v>2153845049</v>
      </c>
      <c r="E36" s="24">
        <v>2536476137</v>
      </c>
      <c r="F36" s="6">
        <v>2512066424</v>
      </c>
      <c r="G36" s="25">
        <v>2512066424</v>
      </c>
      <c r="H36" s="26">
        <v>-88738593</v>
      </c>
      <c r="I36" s="24">
        <v>2651711879</v>
      </c>
      <c r="J36" s="6">
        <v>2756480368</v>
      </c>
      <c r="K36" s="25">
        <v>2866631400</v>
      </c>
    </row>
    <row r="37" spans="1:11" ht="13.5">
      <c r="A37" s="22" t="s">
        <v>40</v>
      </c>
      <c r="B37" s="6">
        <v>389212557</v>
      </c>
      <c r="C37" s="6">
        <v>467862124</v>
      </c>
      <c r="D37" s="23">
        <v>635753964</v>
      </c>
      <c r="E37" s="24">
        <v>324748792</v>
      </c>
      <c r="F37" s="6">
        <v>324748792</v>
      </c>
      <c r="G37" s="25">
        <v>324748792</v>
      </c>
      <c r="H37" s="26">
        <v>41122089</v>
      </c>
      <c r="I37" s="24">
        <v>1000230987</v>
      </c>
      <c r="J37" s="6">
        <v>1040240222</v>
      </c>
      <c r="K37" s="25">
        <v>1081849834</v>
      </c>
    </row>
    <row r="38" spans="1:11" ht="13.5">
      <c r="A38" s="22" t="s">
        <v>41</v>
      </c>
      <c r="B38" s="6">
        <v>59062132</v>
      </c>
      <c r="C38" s="6">
        <v>63638064</v>
      </c>
      <c r="D38" s="23">
        <v>66150629</v>
      </c>
      <c r="E38" s="24">
        <v>60927469</v>
      </c>
      <c r="F38" s="6">
        <v>60927469</v>
      </c>
      <c r="G38" s="25">
        <v>60927469</v>
      </c>
      <c r="H38" s="26">
        <v>403415</v>
      </c>
      <c r="I38" s="24">
        <v>61605922</v>
      </c>
      <c r="J38" s="6">
        <v>64070158</v>
      </c>
      <c r="K38" s="25">
        <v>66632965</v>
      </c>
    </row>
    <row r="39" spans="1:11" ht="13.5">
      <c r="A39" s="22" t="s">
        <v>42</v>
      </c>
      <c r="B39" s="6">
        <v>2113461409</v>
      </c>
      <c r="C39" s="6">
        <v>2195267848</v>
      </c>
      <c r="D39" s="23">
        <v>1686482059</v>
      </c>
      <c r="E39" s="24">
        <v>2556849758</v>
      </c>
      <c r="F39" s="6">
        <v>2556849758</v>
      </c>
      <c r="G39" s="25">
        <v>2556849758</v>
      </c>
      <c r="H39" s="26">
        <v>170359255</v>
      </c>
      <c r="I39" s="24">
        <v>2043717523</v>
      </c>
      <c r="J39" s="6">
        <v>2124166224</v>
      </c>
      <c r="K39" s="25">
        <v>2211056788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354149844</v>
      </c>
      <c r="F42" s="6">
        <v>390857844</v>
      </c>
      <c r="G42" s="25">
        <v>390857844</v>
      </c>
      <c r="H42" s="26">
        <v>140863622</v>
      </c>
      <c r="I42" s="24">
        <v>0</v>
      </c>
      <c r="J42" s="6">
        <v>0</v>
      </c>
      <c r="K42" s="25">
        <v>0</v>
      </c>
    </row>
    <row r="43" spans="1:11" ht="13.5">
      <c r="A43" s="22" t="s">
        <v>45</v>
      </c>
      <c r="B43" s="6">
        <v>-205716</v>
      </c>
      <c r="C43" s="6">
        <v>-12572</v>
      </c>
      <c r="D43" s="23">
        <v>9418</v>
      </c>
      <c r="E43" s="24">
        <v>-81683842</v>
      </c>
      <c r="F43" s="6">
        <v>-81653431</v>
      </c>
      <c r="G43" s="25">
        <v>-81653431</v>
      </c>
      <c r="H43" s="26">
        <v>-26850660</v>
      </c>
      <c r="I43" s="24">
        <v>-11486</v>
      </c>
      <c r="J43" s="6">
        <v>-10030</v>
      </c>
      <c r="K43" s="25">
        <v>-10432</v>
      </c>
    </row>
    <row r="44" spans="1:11" ht="13.5">
      <c r="A44" s="22" t="s">
        <v>46</v>
      </c>
      <c r="B44" s="6">
        <v>10410491</v>
      </c>
      <c r="C44" s="6">
        <v>1631311</v>
      </c>
      <c r="D44" s="23">
        <v>-2789992</v>
      </c>
      <c r="E44" s="24">
        <v>1111973</v>
      </c>
      <c r="F44" s="6">
        <v>-1500000</v>
      </c>
      <c r="G44" s="25">
        <v>-1500000</v>
      </c>
      <c r="H44" s="26">
        <v>3370978</v>
      </c>
      <c r="I44" s="24">
        <v>569460</v>
      </c>
      <c r="J44" s="6">
        <v>497328</v>
      </c>
      <c r="K44" s="25">
        <v>517224</v>
      </c>
    </row>
    <row r="45" spans="1:11" ht="13.5">
      <c r="A45" s="33" t="s">
        <v>47</v>
      </c>
      <c r="B45" s="7">
        <v>15614614</v>
      </c>
      <c r="C45" s="7">
        <v>-4201647</v>
      </c>
      <c r="D45" s="69">
        <v>12451517</v>
      </c>
      <c r="E45" s="70">
        <v>280178142</v>
      </c>
      <c r="F45" s="7">
        <v>314304580</v>
      </c>
      <c r="G45" s="71">
        <v>314304580</v>
      </c>
      <c r="H45" s="72">
        <v>80789800</v>
      </c>
      <c r="I45" s="70">
        <v>7547200</v>
      </c>
      <c r="J45" s="7">
        <v>7756088</v>
      </c>
      <c r="K45" s="71">
        <v>8066338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6476869</v>
      </c>
      <c r="C48" s="6">
        <v>15450377</v>
      </c>
      <c r="D48" s="23">
        <v>-28357118</v>
      </c>
      <c r="E48" s="24">
        <v>203720059</v>
      </c>
      <c r="F48" s="6">
        <v>240428059</v>
      </c>
      <c r="G48" s="25">
        <v>240428059</v>
      </c>
      <c r="H48" s="26">
        <v>13982479</v>
      </c>
      <c r="I48" s="24">
        <v>129703984</v>
      </c>
      <c r="J48" s="6">
        <v>134892136</v>
      </c>
      <c r="K48" s="25">
        <v>140287828</v>
      </c>
    </row>
    <row r="49" spans="1:11" ht="13.5">
      <c r="A49" s="22" t="s">
        <v>50</v>
      </c>
      <c r="B49" s="6">
        <f>+B75</f>
        <v>380393575</v>
      </c>
      <c r="C49" s="6">
        <f aca="true" t="shared" si="6" ref="C49:K49">+C75</f>
        <v>485213157</v>
      </c>
      <c r="D49" s="23">
        <f t="shared" si="6"/>
        <v>666458645</v>
      </c>
      <c r="E49" s="24">
        <f t="shared" si="6"/>
        <v>50803553.597405255</v>
      </c>
      <c r="F49" s="6">
        <f t="shared" si="6"/>
        <v>54845675.13334033</v>
      </c>
      <c r="G49" s="25">
        <f t="shared" si="6"/>
        <v>54845675.13334033</v>
      </c>
      <c r="H49" s="26">
        <f t="shared" si="6"/>
        <v>78303190.48762435</v>
      </c>
      <c r="I49" s="24">
        <f t="shared" si="6"/>
        <v>990122965</v>
      </c>
      <c r="J49" s="6">
        <f t="shared" si="6"/>
        <v>1029727882</v>
      </c>
      <c r="K49" s="25">
        <f t="shared" si="6"/>
        <v>1070916998</v>
      </c>
    </row>
    <row r="50" spans="1:11" ht="13.5">
      <c r="A50" s="33" t="s">
        <v>51</v>
      </c>
      <c r="B50" s="7">
        <f>+B48-B49</f>
        <v>-373916706</v>
      </c>
      <c r="C50" s="7">
        <f aca="true" t="shared" si="7" ref="C50:K50">+C48-C49</f>
        <v>-469762780</v>
      </c>
      <c r="D50" s="69">
        <f t="shared" si="7"/>
        <v>-694815763</v>
      </c>
      <c r="E50" s="70">
        <f t="shared" si="7"/>
        <v>152916505.40259475</v>
      </c>
      <c r="F50" s="7">
        <f t="shared" si="7"/>
        <v>185582383.86665967</v>
      </c>
      <c r="G50" s="71">
        <f t="shared" si="7"/>
        <v>185582383.86665967</v>
      </c>
      <c r="H50" s="72">
        <f t="shared" si="7"/>
        <v>-64320711.48762435</v>
      </c>
      <c r="I50" s="70">
        <f t="shared" si="7"/>
        <v>-860418981</v>
      </c>
      <c r="J50" s="7">
        <f t="shared" si="7"/>
        <v>-894835746</v>
      </c>
      <c r="K50" s="71">
        <f t="shared" si="7"/>
        <v>-930629170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2273404951</v>
      </c>
      <c r="C53" s="6">
        <v>2253810561</v>
      </c>
      <c r="D53" s="23">
        <v>2098290763</v>
      </c>
      <c r="E53" s="24">
        <v>2487202399</v>
      </c>
      <c r="F53" s="6">
        <v>2462792686</v>
      </c>
      <c r="G53" s="25">
        <v>2462792686</v>
      </c>
      <c r="H53" s="26">
        <v>-94791370</v>
      </c>
      <c r="I53" s="24">
        <v>2600073001</v>
      </c>
      <c r="J53" s="6">
        <v>2702775937</v>
      </c>
      <c r="K53" s="25">
        <v>2810778790</v>
      </c>
    </row>
    <row r="54" spans="1:11" ht="13.5">
      <c r="A54" s="22" t="s">
        <v>54</v>
      </c>
      <c r="B54" s="6">
        <v>0</v>
      </c>
      <c r="C54" s="6">
        <v>113429769</v>
      </c>
      <c r="D54" s="23">
        <v>114617491</v>
      </c>
      <c r="E54" s="24">
        <v>4469965</v>
      </c>
      <c r="F54" s="6">
        <v>9759815</v>
      </c>
      <c r="G54" s="25">
        <v>9759815</v>
      </c>
      <c r="H54" s="26">
        <v>354</v>
      </c>
      <c r="I54" s="24">
        <v>9675746</v>
      </c>
      <c r="J54" s="6">
        <v>10062774</v>
      </c>
      <c r="K54" s="25">
        <v>10465288</v>
      </c>
    </row>
    <row r="55" spans="1:11" ht="13.5">
      <c r="A55" s="22" t="s">
        <v>55</v>
      </c>
      <c r="B55" s="6">
        <v>15596</v>
      </c>
      <c r="C55" s="6">
        <v>0</v>
      </c>
      <c r="D55" s="23">
        <v>0</v>
      </c>
      <c r="E55" s="24">
        <v>34342886</v>
      </c>
      <c r="F55" s="6">
        <v>36654625</v>
      </c>
      <c r="G55" s="25">
        <v>36654625</v>
      </c>
      <c r="H55" s="26">
        <v>31987113</v>
      </c>
      <c r="I55" s="24">
        <v>36410945</v>
      </c>
      <c r="J55" s="6">
        <v>37867383</v>
      </c>
      <c r="K55" s="25">
        <v>39382079</v>
      </c>
    </row>
    <row r="56" spans="1:11" ht="13.5">
      <c r="A56" s="22" t="s">
        <v>56</v>
      </c>
      <c r="B56" s="6">
        <v>48162582</v>
      </c>
      <c r="C56" s="6">
        <v>37381599</v>
      </c>
      <c r="D56" s="23">
        <v>62411406</v>
      </c>
      <c r="E56" s="24">
        <v>60896895</v>
      </c>
      <c r="F56" s="6">
        <v>88740388</v>
      </c>
      <c r="G56" s="25">
        <v>88740388</v>
      </c>
      <c r="H56" s="26">
        <v>70570295</v>
      </c>
      <c r="I56" s="24">
        <v>64365597</v>
      </c>
      <c r="J56" s="6">
        <v>67879632</v>
      </c>
      <c r="K56" s="25">
        <v>70594821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50514504</v>
      </c>
      <c r="C59" s="6">
        <v>60582539</v>
      </c>
      <c r="D59" s="23">
        <v>0</v>
      </c>
      <c r="E59" s="24">
        <v>65837287</v>
      </c>
      <c r="F59" s="6">
        <v>65837287</v>
      </c>
      <c r="G59" s="25">
        <v>65837287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14379623</v>
      </c>
      <c r="C60" s="6">
        <v>15211262</v>
      </c>
      <c r="D60" s="23">
        <v>0</v>
      </c>
      <c r="E60" s="24">
        <v>22644355</v>
      </c>
      <c r="F60" s="6">
        <v>22644355</v>
      </c>
      <c r="G60" s="25">
        <v>22644355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40</v>
      </c>
      <c r="F65" s="98">
        <v>40</v>
      </c>
      <c r="G65" s="99">
        <v>40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103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1.4041585698186234</v>
      </c>
      <c r="F70" s="5">
        <f t="shared" si="8"/>
        <v>1.3826838222391467</v>
      </c>
      <c r="G70" s="5">
        <f t="shared" si="8"/>
        <v>1.3826838222391467</v>
      </c>
      <c r="H70" s="5">
        <f t="shared" si="8"/>
        <v>0.40514837806532544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1" t="s">
        <v>104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947416562</v>
      </c>
      <c r="F71" s="2">
        <f t="shared" si="9"/>
        <v>984124562</v>
      </c>
      <c r="G71" s="2">
        <f t="shared" si="9"/>
        <v>984124562</v>
      </c>
      <c r="H71" s="2">
        <f t="shared" si="9"/>
        <v>244666720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1" t="s">
        <v>105</v>
      </c>
      <c r="B72" s="2">
        <f>+B77</f>
        <v>470396521</v>
      </c>
      <c r="C72" s="2">
        <f aca="true" t="shared" si="10" ref="C72:K72">+C77</f>
        <v>508702759</v>
      </c>
      <c r="D72" s="2">
        <f t="shared" si="10"/>
        <v>557035128</v>
      </c>
      <c r="E72" s="2">
        <f t="shared" si="10"/>
        <v>674721917</v>
      </c>
      <c r="F72" s="2">
        <f t="shared" si="10"/>
        <v>711749531</v>
      </c>
      <c r="G72" s="2">
        <f t="shared" si="10"/>
        <v>711749531</v>
      </c>
      <c r="H72" s="2">
        <f t="shared" si="10"/>
        <v>603894112</v>
      </c>
      <c r="I72" s="2">
        <f t="shared" si="10"/>
        <v>750795308</v>
      </c>
      <c r="J72" s="2">
        <f t="shared" si="10"/>
        <v>780827120</v>
      </c>
      <c r="K72" s="2">
        <f t="shared" si="10"/>
        <v>812060199</v>
      </c>
    </row>
    <row r="73" spans="1:11" ht="12.75" hidden="1">
      <c r="A73" s="1" t="s">
        <v>106</v>
      </c>
      <c r="B73" s="2">
        <f>+B74</f>
        <v>78174937.66666666</v>
      </c>
      <c r="C73" s="2">
        <f aca="true" t="shared" si="11" ref="C73:K73">+(C78+C80+C81+C82)-(B78+B80+B81+B82)</f>
        <v>67142890</v>
      </c>
      <c r="D73" s="2">
        <f t="shared" si="11"/>
        <v>47112988</v>
      </c>
      <c r="E73" s="2">
        <f t="shared" si="11"/>
        <v>-39109200</v>
      </c>
      <c r="F73" s="2">
        <f>+(F78+F80+F81+F82)-(D78+D80+D81+D82)</f>
        <v>-39109200</v>
      </c>
      <c r="G73" s="2">
        <f>+(G78+G80+G81+G82)-(D78+D80+D81+D82)</f>
        <v>-39109200</v>
      </c>
      <c r="H73" s="2">
        <f>+(H78+H80+H81+H82)-(D78+D80+D81+D82)</f>
        <v>-52321839</v>
      </c>
      <c r="I73" s="2">
        <f>+(I78+I80+I81+I82)-(E78+E80+E81+E82)</f>
        <v>118696251</v>
      </c>
      <c r="J73" s="2">
        <f t="shared" si="11"/>
        <v>12276912</v>
      </c>
      <c r="K73" s="2">
        <f t="shared" si="11"/>
        <v>12768005</v>
      </c>
    </row>
    <row r="74" spans="1:11" ht="12.75" hidden="1">
      <c r="A74" s="1" t="s">
        <v>107</v>
      </c>
      <c r="B74" s="2">
        <f>+TREND(C74:E74)</f>
        <v>78174937.66666666</v>
      </c>
      <c r="C74" s="2">
        <f>+C73</f>
        <v>67142890</v>
      </c>
      <c r="D74" s="2">
        <f aca="true" t="shared" si="12" ref="D74:K74">+D73</f>
        <v>47112988</v>
      </c>
      <c r="E74" s="2">
        <f t="shared" si="12"/>
        <v>-39109200</v>
      </c>
      <c r="F74" s="2">
        <f t="shared" si="12"/>
        <v>-39109200</v>
      </c>
      <c r="G74" s="2">
        <f t="shared" si="12"/>
        <v>-39109200</v>
      </c>
      <c r="H74" s="2">
        <f t="shared" si="12"/>
        <v>-52321839</v>
      </c>
      <c r="I74" s="2">
        <f t="shared" si="12"/>
        <v>118696251</v>
      </c>
      <c r="J74" s="2">
        <f t="shared" si="12"/>
        <v>12276912</v>
      </c>
      <c r="K74" s="2">
        <f t="shared" si="12"/>
        <v>12768005</v>
      </c>
    </row>
    <row r="75" spans="1:11" ht="12.75" hidden="1">
      <c r="A75" s="1" t="s">
        <v>108</v>
      </c>
      <c r="B75" s="2">
        <f>+B84-(((B80+B81+B78)*B70)-B79)</f>
        <v>380393575</v>
      </c>
      <c r="C75" s="2">
        <f aca="true" t="shared" si="13" ref="C75:K75">+C84-(((C80+C81+C78)*C70)-C79)</f>
        <v>485213157</v>
      </c>
      <c r="D75" s="2">
        <f t="shared" si="13"/>
        <v>666458645</v>
      </c>
      <c r="E75" s="2">
        <f t="shared" si="13"/>
        <v>50803553.597405255</v>
      </c>
      <c r="F75" s="2">
        <f t="shared" si="13"/>
        <v>54845675.13334033</v>
      </c>
      <c r="G75" s="2">
        <f t="shared" si="13"/>
        <v>54845675.13334033</v>
      </c>
      <c r="H75" s="2">
        <f t="shared" si="13"/>
        <v>78303190.48762435</v>
      </c>
      <c r="I75" s="2">
        <f t="shared" si="13"/>
        <v>990122965</v>
      </c>
      <c r="J75" s="2">
        <f t="shared" si="13"/>
        <v>1029727882</v>
      </c>
      <c r="K75" s="2">
        <f t="shared" si="13"/>
        <v>1070916998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470396521</v>
      </c>
      <c r="C77" s="3">
        <v>508702759</v>
      </c>
      <c r="D77" s="3">
        <v>557035128</v>
      </c>
      <c r="E77" s="3">
        <v>674721917</v>
      </c>
      <c r="F77" s="3">
        <v>711749531</v>
      </c>
      <c r="G77" s="3">
        <v>711749531</v>
      </c>
      <c r="H77" s="3">
        <v>603894112</v>
      </c>
      <c r="I77" s="3">
        <v>750795308</v>
      </c>
      <c r="J77" s="3">
        <v>780827120</v>
      </c>
      <c r="K77" s="3">
        <v>812060199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316163332</v>
      </c>
      <c r="C79" s="3">
        <v>384589625</v>
      </c>
      <c r="D79" s="3">
        <v>485042520</v>
      </c>
      <c r="E79" s="3">
        <v>253777687</v>
      </c>
      <c r="F79" s="3">
        <v>253777687</v>
      </c>
      <c r="G79" s="3">
        <v>253777687</v>
      </c>
      <c r="H79" s="3">
        <v>-25735870</v>
      </c>
      <c r="I79" s="3">
        <v>925853271</v>
      </c>
      <c r="J79" s="3">
        <v>962887402</v>
      </c>
      <c r="K79" s="3">
        <v>1001402897</v>
      </c>
    </row>
    <row r="80" spans="1:11" ht="12.75" hidden="1">
      <c r="A80" s="1" t="s">
        <v>68</v>
      </c>
      <c r="B80" s="3">
        <v>98008786</v>
      </c>
      <c r="C80" s="3">
        <v>163467669</v>
      </c>
      <c r="D80" s="3">
        <v>187297229</v>
      </c>
      <c r="E80" s="3">
        <v>183799458</v>
      </c>
      <c r="F80" s="3">
        <v>183799458</v>
      </c>
      <c r="G80" s="3">
        <v>183799458</v>
      </c>
      <c r="H80" s="3">
        <v>180858751</v>
      </c>
      <c r="I80" s="3">
        <v>302283200</v>
      </c>
      <c r="J80" s="3">
        <v>314374520</v>
      </c>
      <c r="K80" s="3">
        <v>326949511</v>
      </c>
    </row>
    <row r="81" spans="1:11" ht="12.75" hidden="1">
      <c r="A81" s="1" t="s">
        <v>69</v>
      </c>
      <c r="B81" s="3">
        <v>15071267</v>
      </c>
      <c r="C81" s="3">
        <v>16755274</v>
      </c>
      <c r="D81" s="3">
        <v>40038702</v>
      </c>
      <c r="E81" s="3">
        <v>4427273</v>
      </c>
      <c r="F81" s="3">
        <v>4427273</v>
      </c>
      <c r="G81" s="3">
        <v>4427273</v>
      </c>
      <c r="H81" s="3">
        <v>-5844659</v>
      </c>
      <c r="I81" s="3">
        <v>4639782</v>
      </c>
      <c r="J81" s="3">
        <v>4825374</v>
      </c>
      <c r="K81" s="3">
        <v>5018388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947416562</v>
      </c>
      <c r="F83" s="3">
        <v>984124562</v>
      </c>
      <c r="G83" s="3">
        <v>984124562</v>
      </c>
      <c r="H83" s="3">
        <v>244666720</v>
      </c>
      <c r="I83" s="3">
        <v>0</v>
      </c>
      <c r="J83" s="3">
        <v>0</v>
      </c>
      <c r="K83" s="3">
        <v>0</v>
      </c>
    </row>
    <row r="84" spans="1:11" ht="12.75" hidden="1">
      <c r="A84" s="1" t="s">
        <v>72</v>
      </c>
      <c r="B84" s="3">
        <v>64230243</v>
      </c>
      <c r="C84" s="3">
        <v>100623532</v>
      </c>
      <c r="D84" s="3">
        <v>181416125</v>
      </c>
      <c r="E84" s="3">
        <v>61326044</v>
      </c>
      <c r="F84" s="3">
        <v>61326044</v>
      </c>
      <c r="G84" s="3">
        <v>61326044</v>
      </c>
      <c r="H84" s="3">
        <v>174945736</v>
      </c>
      <c r="I84" s="3">
        <v>64269694</v>
      </c>
      <c r="J84" s="3">
        <v>66840480</v>
      </c>
      <c r="K84" s="3">
        <v>69514101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76079608</v>
      </c>
      <c r="C5" s="6">
        <v>83414439</v>
      </c>
      <c r="D5" s="23">
        <v>87260076</v>
      </c>
      <c r="E5" s="24">
        <v>98826097</v>
      </c>
      <c r="F5" s="6">
        <v>98826097</v>
      </c>
      <c r="G5" s="25">
        <v>98826097</v>
      </c>
      <c r="H5" s="26">
        <v>90414572</v>
      </c>
      <c r="I5" s="24">
        <v>102877968</v>
      </c>
      <c r="J5" s="6">
        <v>107404598</v>
      </c>
      <c r="K5" s="25">
        <v>112237802</v>
      </c>
    </row>
    <row r="6" spans="1:11" ht="13.5">
      <c r="A6" s="22" t="s">
        <v>18</v>
      </c>
      <c r="B6" s="6">
        <v>265746753</v>
      </c>
      <c r="C6" s="6">
        <v>315154746</v>
      </c>
      <c r="D6" s="23">
        <v>366456009</v>
      </c>
      <c r="E6" s="24">
        <v>431515477</v>
      </c>
      <c r="F6" s="6">
        <v>431515477</v>
      </c>
      <c r="G6" s="25">
        <v>431515477</v>
      </c>
      <c r="H6" s="26">
        <v>400400002</v>
      </c>
      <c r="I6" s="24">
        <v>507246383</v>
      </c>
      <c r="J6" s="6">
        <v>544253917</v>
      </c>
      <c r="K6" s="25">
        <v>584386077</v>
      </c>
    </row>
    <row r="7" spans="1:11" ht="13.5">
      <c r="A7" s="22" t="s">
        <v>19</v>
      </c>
      <c r="B7" s="6">
        <v>1588371</v>
      </c>
      <c r="C7" s="6">
        <v>1655377</v>
      </c>
      <c r="D7" s="23">
        <v>1978414</v>
      </c>
      <c r="E7" s="24">
        <v>1764598</v>
      </c>
      <c r="F7" s="6">
        <v>1764598</v>
      </c>
      <c r="G7" s="25">
        <v>1764598</v>
      </c>
      <c r="H7" s="26">
        <v>1982169</v>
      </c>
      <c r="I7" s="24">
        <v>1896943</v>
      </c>
      <c r="J7" s="6">
        <v>1980408</v>
      </c>
      <c r="K7" s="25">
        <v>2069527</v>
      </c>
    </row>
    <row r="8" spans="1:11" ht="13.5">
      <c r="A8" s="22" t="s">
        <v>20</v>
      </c>
      <c r="B8" s="6">
        <v>209791849</v>
      </c>
      <c r="C8" s="6">
        <v>197423659</v>
      </c>
      <c r="D8" s="23">
        <v>226662080</v>
      </c>
      <c r="E8" s="24">
        <v>219653200</v>
      </c>
      <c r="F8" s="6">
        <v>255795467</v>
      </c>
      <c r="G8" s="25">
        <v>255795467</v>
      </c>
      <c r="H8" s="26">
        <v>255837952</v>
      </c>
      <c r="I8" s="24">
        <v>222889250</v>
      </c>
      <c r="J8" s="6">
        <v>234123100</v>
      </c>
      <c r="K8" s="25">
        <v>232149340</v>
      </c>
    </row>
    <row r="9" spans="1:11" ht="13.5">
      <c r="A9" s="22" t="s">
        <v>21</v>
      </c>
      <c r="B9" s="6">
        <v>48563685</v>
      </c>
      <c r="C9" s="6">
        <v>56720205</v>
      </c>
      <c r="D9" s="23">
        <v>63472178</v>
      </c>
      <c r="E9" s="24">
        <v>52696296</v>
      </c>
      <c r="F9" s="6">
        <v>52696296</v>
      </c>
      <c r="G9" s="25">
        <v>52696296</v>
      </c>
      <c r="H9" s="26">
        <v>47839337</v>
      </c>
      <c r="I9" s="24">
        <v>47529601</v>
      </c>
      <c r="J9" s="6">
        <v>49620899</v>
      </c>
      <c r="K9" s="25">
        <v>51853838</v>
      </c>
    </row>
    <row r="10" spans="1:11" ht="25.5">
      <c r="A10" s="27" t="s">
        <v>97</v>
      </c>
      <c r="B10" s="28">
        <f>SUM(B5:B9)</f>
        <v>601770266</v>
      </c>
      <c r="C10" s="29">
        <f aca="true" t="shared" si="0" ref="C10:K10">SUM(C5:C9)</f>
        <v>654368426</v>
      </c>
      <c r="D10" s="30">
        <f t="shared" si="0"/>
        <v>745828757</v>
      </c>
      <c r="E10" s="28">
        <f t="shared" si="0"/>
        <v>804455668</v>
      </c>
      <c r="F10" s="29">
        <f t="shared" si="0"/>
        <v>840597935</v>
      </c>
      <c r="G10" s="31">
        <f t="shared" si="0"/>
        <v>840597935</v>
      </c>
      <c r="H10" s="32">
        <f t="shared" si="0"/>
        <v>796474032</v>
      </c>
      <c r="I10" s="28">
        <f t="shared" si="0"/>
        <v>882440145</v>
      </c>
      <c r="J10" s="29">
        <f t="shared" si="0"/>
        <v>937382922</v>
      </c>
      <c r="K10" s="31">
        <f t="shared" si="0"/>
        <v>982696584</v>
      </c>
    </row>
    <row r="11" spans="1:11" ht="13.5">
      <c r="A11" s="22" t="s">
        <v>22</v>
      </c>
      <c r="B11" s="6">
        <v>235482760</v>
      </c>
      <c r="C11" s="6">
        <v>216080905</v>
      </c>
      <c r="D11" s="23">
        <v>236874193</v>
      </c>
      <c r="E11" s="24">
        <v>231587314</v>
      </c>
      <c r="F11" s="6">
        <v>231587316</v>
      </c>
      <c r="G11" s="25">
        <v>231587316</v>
      </c>
      <c r="H11" s="26">
        <v>249063842</v>
      </c>
      <c r="I11" s="24">
        <v>257341815</v>
      </c>
      <c r="J11" s="6">
        <v>268664856</v>
      </c>
      <c r="K11" s="25">
        <v>280754450</v>
      </c>
    </row>
    <row r="12" spans="1:11" ht="13.5">
      <c r="A12" s="22" t="s">
        <v>23</v>
      </c>
      <c r="B12" s="6">
        <v>14089430</v>
      </c>
      <c r="C12" s="6">
        <v>14873866</v>
      </c>
      <c r="D12" s="23">
        <v>15524176</v>
      </c>
      <c r="E12" s="24">
        <v>17147643</v>
      </c>
      <c r="F12" s="6">
        <v>17147643</v>
      </c>
      <c r="G12" s="25">
        <v>17147643</v>
      </c>
      <c r="H12" s="26">
        <v>15473808</v>
      </c>
      <c r="I12" s="24">
        <v>17147643</v>
      </c>
      <c r="J12" s="6">
        <v>17902141</v>
      </c>
      <c r="K12" s="25">
        <v>18707737</v>
      </c>
    </row>
    <row r="13" spans="1:11" ht="13.5">
      <c r="A13" s="22" t="s">
        <v>98</v>
      </c>
      <c r="B13" s="6">
        <v>155989587</v>
      </c>
      <c r="C13" s="6">
        <v>75817264</v>
      </c>
      <c r="D13" s="23">
        <v>63210776</v>
      </c>
      <c r="E13" s="24">
        <v>19186439</v>
      </c>
      <c r="F13" s="6">
        <v>19186439</v>
      </c>
      <c r="G13" s="25">
        <v>19186439</v>
      </c>
      <c r="H13" s="26">
        <v>0</v>
      </c>
      <c r="I13" s="24">
        <v>19973083</v>
      </c>
      <c r="J13" s="6">
        <v>20851899</v>
      </c>
      <c r="K13" s="25">
        <v>21790234</v>
      </c>
    </row>
    <row r="14" spans="1:11" ht="13.5">
      <c r="A14" s="22" t="s">
        <v>24</v>
      </c>
      <c r="B14" s="6">
        <v>35675528</v>
      </c>
      <c r="C14" s="6">
        <v>37860034</v>
      </c>
      <c r="D14" s="23">
        <v>55836992</v>
      </c>
      <c r="E14" s="24">
        <v>28769610</v>
      </c>
      <c r="F14" s="6">
        <v>28769610</v>
      </c>
      <c r="G14" s="25">
        <v>28769610</v>
      </c>
      <c r="H14" s="26">
        <v>15515702</v>
      </c>
      <c r="I14" s="24">
        <v>18409752</v>
      </c>
      <c r="J14" s="6">
        <v>19219781</v>
      </c>
      <c r="K14" s="25">
        <v>20084671</v>
      </c>
    </row>
    <row r="15" spans="1:11" ht="13.5">
      <c r="A15" s="22" t="s">
        <v>99</v>
      </c>
      <c r="B15" s="6">
        <v>230014184</v>
      </c>
      <c r="C15" s="6">
        <v>284614348</v>
      </c>
      <c r="D15" s="23">
        <v>364349057</v>
      </c>
      <c r="E15" s="24">
        <v>320759637</v>
      </c>
      <c r="F15" s="6">
        <v>364898198</v>
      </c>
      <c r="G15" s="25">
        <v>364898198</v>
      </c>
      <c r="H15" s="26">
        <v>337603308</v>
      </c>
      <c r="I15" s="24">
        <v>400992352</v>
      </c>
      <c r="J15" s="6">
        <v>418635331</v>
      </c>
      <c r="K15" s="25">
        <v>437474451</v>
      </c>
    </row>
    <row r="16" spans="1:11" ht="13.5">
      <c r="A16" s="22" t="s">
        <v>20</v>
      </c>
      <c r="B16" s="6">
        <v>0</v>
      </c>
      <c r="C16" s="6">
        <v>18413570</v>
      </c>
      <c r="D16" s="23">
        <v>7680000</v>
      </c>
      <c r="E16" s="24">
        <v>180000</v>
      </c>
      <c r="F16" s="6">
        <v>1180000</v>
      </c>
      <c r="G16" s="25">
        <v>1180000</v>
      </c>
      <c r="H16" s="26">
        <v>165000</v>
      </c>
      <c r="I16" s="24">
        <v>180000</v>
      </c>
      <c r="J16" s="6">
        <v>187920</v>
      </c>
      <c r="K16" s="25">
        <v>196188</v>
      </c>
    </row>
    <row r="17" spans="1:11" ht="13.5">
      <c r="A17" s="22" t="s">
        <v>25</v>
      </c>
      <c r="B17" s="6">
        <v>167984587</v>
      </c>
      <c r="C17" s="6">
        <v>276404254</v>
      </c>
      <c r="D17" s="23">
        <v>235953546</v>
      </c>
      <c r="E17" s="24">
        <v>206011482</v>
      </c>
      <c r="F17" s="6">
        <v>197015188</v>
      </c>
      <c r="G17" s="25">
        <v>197015188</v>
      </c>
      <c r="H17" s="26">
        <v>93503667</v>
      </c>
      <c r="I17" s="24">
        <v>188368804</v>
      </c>
      <c r="J17" s="6">
        <v>196684236</v>
      </c>
      <c r="K17" s="25">
        <v>205534455</v>
      </c>
    </row>
    <row r="18" spans="1:11" ht="13.5">
      <c r="A18" s="33" t="s">
        <v>26</v>
      </c>
      <c r="B18" s="34">
        <f>SUM(B11:B17)</f>
        <v>839236076</v>
      </c>
      <c r="C18" s="35">
        <f aca="true" t="shared" si="1" ref="C18:K18">SUM(C11:C17)</f>
        <v>924064241</v>
      </c>
      <c r="D18" s="36">
        <f t="shared" si="1"/>
        <v>979428740</v>
      </c>
      <c r="E18" s="34">
        <f t="shared" si="1"/>
        <v>823642125</v>
      </c>
      <c r="F18" s="35">
        <f t="shared" si="1"/>
        <v>859784394</v>
      </c>
      <c r="G18" s="37">
        <f t="shared" si="1"/>
        <v>859784394</v>
      </c>
      <c r="H18" s="38">
        <f t="shared" si="1"/>
        <v>711325327</v>
      </c>
      <c r="I18" s="34">
        <f t="shared" si="1"/>
        <v>902413449</v>
      </c>
      <c r="J18" s="35">
        <f t="shared" si="1"/>
        <v>942146164</v>
      </c>
      <c r="K18" s="37">
        <f t="shared" si="1"/>
        <v>984542186</v>
      </c>
    </row>
    <row r="19" spans="1:11" ht="13.5">
      <c r="A19" s="33" t="s">
        <v>27</v>
      </c>
      <c r="B19" s="39">
        <f>+B10-B18</f>
        <v>-237465810</v>
      </c>
      <c r="C19" s="40">
        <f aca="true" t="shared" si="2" ref="C19:K19">+C10-C18</f>
        <v>-269695815</v>
      </c>
      <c r="D19" s="41">
        <f t="shared" si="2"/>
        <v>-233599983</v>
      </c>
      <c r="E19" s="39">
        <f t="shared" si="2"/>
        <v>-19186457</v>
      </c>
      <c r="F19" s="40">
        <f t="shared" si="2"/>
        <v>-19186459</v>
      </c>
      <c r="G19" s="42">
        <f t="shared" si="2"/>
        <v>-19186459</v>
      </c>
      <c r="H19" s="43">
        <f t="shared" si="2"/>
        <v>85148705</v>
      </c>
      <c r="I19" s="39">
        <f t="shared" si="2"/>
        <v>-19973304</v>
      </c>
      <c r="J19" s="40">
        <f t="shared" si="2"/>
        <v>-4763242</v>
      </c>
      <c r="K19" s="42">
        <f t="shared" si="2"/>
        <v>-1845602</v>
      </c>
    </row>
    <row r="20" spans="1:11" ht="25.5">
      <c r="A20" s="44" t="s">
        <v>28</v>
      </c>
      <c r="B20" s="45">
        <v>49325273</v>
      </c>
      <c r="C20" s="46">
        <v>60909005</v>
      </c>
      <c r="D20" s="47">
        <v>82854232</v>
      </c>
      <c r="E20" s="45">
        <v>119118800</v>
      </c>
      <c r="F20" s="46">
        <v>135418800</v>
      </c>
      <c r="G20" s="48">
        <v>135418800</v>
      </c>
      <c r="H20" s="49">
        <v>79379247</v>
      </c>
      <c r="I20" s="45">
        <v>157403750</v>
      </c>
      <c r="J20" s="46">
        <v>131686900</v>
      </c>
      <c r="K20" s="48">
        <v>155131661</v>
      </c>
    </row>
    <row r="21" spans="1:11" ht="63.75">
      <c r="A21" s="50" t="s">
        <v>100</v>
      </c>
      <c r="B21" s="51">
        <v>0</v>
      </c>
      <c r="C21" s="52">
        <v>0</v>
      </c>
      <c r="D21" s="53">
        <v>500000</v>
      </c>
      <c r="E21" s="51">
        <v>0</v>
      </c>
      <c r="F21" s="52">
        <v>0</v>
      </c>
      <c r="G21" s="54">
        <v>0</v>
      </c>
      <c r="H21" s="55">
        <v>600000</v>
      </c>
      <c r="I21" s="51">
        <v>0</v>
      </c>
      <c r="J21" s="52">
        <v>0</v>
      </c>
      <c r="K21" s="54">
        <v>0</v>
      </c>
    </row>
    <row r="22" spans="1:11" ht="25.5">
      <c r="A22" s="56" t="s">
        <v>101</v>
      </c>
      <c r="B22" s="57">
        <f>SUM(B19:B21)</f>
        <v>-188140537</v>
      </c>
      <c r="C22" s="58">
        <f aca="true" t="shared" si="3" ref="C22:K22">SUM(C19:C21)</f>
        <v>-208786810</v>
      </c>
      <c r="D22" s="59">
        <f t="shared" si="3"/>
        <v>-150245751</v>
      </c>
      <c r="E22" s="57">
        <f t="shared" si="3"/>
        <v>99932343</v>
      </c>
      <c r="F22" s="58">
        <f t="shared" si="3"/>
        <v>116232341</v>
      </c>
      <c r="G22" s="60">
        <f t="shared" si="3"/>
        <v>116232341</v>
      </c>
      <c r="H22" s="61">
        <f t="shared" si="3"/>
        <v>165127952</v>
      </c>
      <c r="I22" s="57">
        <f t="shared" si="3"/>
        <v>137430446</v>
      </c>
      <c r="J22" s="58">
        <f t="shared" si="3"/>
        <v>126923658</v>
      </c>
      <c r="K22" s="60">
        <f t="shared" si="3"/>
        <v>153286059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-188140537</v>
      </c>
      <c r="C24" s="40">
        <f aca="true" t="shared" si="4" ref="C24:K24">SUM(C22:C23)</f>
        <v>-208786810</v>
      </c>
      <c r="D24" s="41">
        <f t="shared" si="4"/>
        <v>-150245751</v>
      </c>
      <c r="E24" s="39">
        <f t="shared" si="4"/>
        <v>99932343</v>
      </c>
      <c r="F24" s="40">
        <f t="shared" si="4"/>
        <v>116232341</v>
      </c>
      <c r="G24" s="42">
        <f t="shared" si="4"/>
        <v>116232341</v>
      </c>
      <c r="H24" s="43">
        <f t="shared" si="4"/>
        <v>165127952</v>
      </c>
      <c r="I24" s="39">
        <f t="shared" si="4"/>
        <v>137430446</v>
      </c>
      <c r="J24" s="40">
        <f t="shared" si="4"/>
        <v>126923658</v>
      </c>
      <c r="K24" s="42">
        <f t="shared" si="4"/>
        <v>153286059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84666276</v>
      </c>
      <c r="C27" s="7">
        <v>563225280</v>
      </c>
      <c r="D27" s="69">
        <v>73649309</v>
      </c>
      <c r="E27" s="70">
        <v>120818801</v>
      </c>
      <c r="F27" s="7">
        <v>135685835</v>
      </c>
      <c r="G27" s="71">
        <v>135685835</v>
      </c>
      <c r="H27" s="72">
        <v>78884422</v>
      </c>
      <c r="I27" s="70">
        <v>157403751</v>
      </c>
      <c r="J27" s="7">
        <v>131686900</v>
      </c>
      <c r="K27" s="71">
        <v>155131661</v>
      </c>
    </row>
    <row r="28" spans="1:11" ht="13.5">
      <c r="A28" s="73" t="s">
        <v>33</v>
      </c>
      <c r="B28" s="6">
        <v>67774406</v>
      </c>
      <c r="C28" s="6">
        <v>562812418</v>
      </c>
      <c r="D28" s="23">
        <v>72408110</v>
      </c>
      <c r="E28" s="24">
        <v>119118801</v>
      </c>
      <c r="F28" s="6">
        <v>135418801</v>
      </c>
      <c r="G28" s="25">
        <v>135418801</v>
      </c>
      <c r="H28" s="26">
        <v>0</v>
      </c>
      <c r="I28" s="24">
        <v>157403751</v>
      </c>
      <c r="J28" s="6">
        <v>131686900</v>
      </c>
      <c r="K28" s="25">
        <v>155131661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412862</v>
      </c>
      <c r="D31" s="23">
        <v>1241199</v>
      </c>
      <c r="E31" s="24">
        <v>1700000</v>
      </c>
      <c r="F31" s="6">
        <v>267034</v>
      </c>
      <c r="G31" s="25">
        <v>267034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67774406</v>
      </c>
      <c r="C32" s="7">
        <f aca="true" t="shared" si="5" ref="C32:K32">SUM(C28:C31)</f>
        <v>563225280</v>
      </c>
      <c r="D32" s="69">
        <f t="shared" si="5"/>
        <v>73649309</v>
      </c>
      <c r="E32" s="70">
        <f t="shared" si="5"/>
        <v>120818801</v>
      </c>
      <c r="F32" s="7">
        <f t="shared" si="5"/>
        <v>135685835</v>
      </c>
      <c r="G32" s="71">
        <f t="shared" si="5"/>
        <v>135685835</v>
      </c>
      <c r="H32" s="72">
        <f t="shared" si="5"/>
        <v>0</v>
      </c>
      <c r="I32" s="70">
        <f t="shared" si="5"/>
        <v>157403751</v>
      </c>
      <c r="J32" s="7">
        <f t="shared" si="5"/>
        <v>131686900</v>
      </c>
      <c r="K32" s="71">
        <f t="shared" si="5"/>
        <v>155131661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506896818</v>
      </c>
      <c r="C35" s="6">
        <v>536939350</v>
      </c>
      <c r="D35" s="23">
        <v>601270831</v>
      </c>
      <c r="E35" s="24">
        <v>829549050</v>
      </c>
      <c r="F35" s="6">
        <v>806558143</v>
      </c>
      <c r="G35" s="25">
        <v>806558143</v>
      </c>
      <c r="H35" s="26">
        <v>822720271</v>
      </c>
      <c r="I35" s="24">
        <v>1028511026</v>
      </c>
      <c r="J35" s="6">
        <v>1294660348</v>
      </c>
      <c r="K35" s="25">
        <v>1113172752</v>
      </c>
    </row>
    <row r="36" spans="1:11" ht="13.5">
      <c r="A36" s="22" t="s">
        <v>39</v>
      </c>
      <c r="B36" s="6">
        <v>898829713</v>
      </c>
      <c r="C36" s="6">
        <v>1437231321</v>
      </c>
      <c r="D36" s="23">
        <v>1437042661</v>
      </c>
      <c r="E36" s="24">
        <v>2211531236</v>
      </c>
      <c r="F36" s="6">
        <v>2226398270</v>
      </c>
      <c r="G36" s="25">
        <v>2226398270</v>
      </c>
      <c r="H36" s="26">
        <v>1528996721</v>
      </c>
      <c r="I36" s="24">
        <v>1336549984</v>
      </c>
      <c r="J36" s="6">
        <v>1362715566</v>
      </c>
      <c r="K36" s="25">
        <v>1441556618</v>
      </c>
    </row>
    <row r="37" spans="1:11" ht="13.5">
      <c r="A37" s="22" t="s">
        <v>40</v>
      </c>
      <c r="B37" s="6">
        <v>1764634175</v>
      </c>
      <c r="C37" s="6">
        <v>1955920861</v>
      </c>
      <c r="D37" s="23">
        <v>2172839679</v>
      </c>
      <c r="E37" s="24">
        <v>2525844542</v>
      </c>
      <c r="F37" s="6">
        <v>1930529005</v>
      </c>
      <c r="G37" s="25">
        <v>1930529005</v>
      </c>
      <c r="H37" s="26">
        <v>2289047416</v>
      </c>
      <c r="I37" s="24">
        <v>2100605905</v>
      </c>
      <c r="J37" s="6">
        <v>1384165887</v>
      </c>
      <c r="K37" s="25">
        <v>1441359193</v>
      </c>
    </row>
    <row r="38" spans="1:11" ht="13.5">
      <c r="A38" s="22" t="s">
        <v>41</v>
      </c>
      <c r="B38" s="6">
        <v>-346725</v>
      </c>
      <c r="C38" s="6">
        <v>41582116</v>
      </c>
      <c r="D38" s="23">
        <v>15136495</v>
      </c>
      <c r="E38" s="24">
        <v>74252136</v>
      </c>
      <c r="F38" s="6">
        <v>1909075</v>
      </c>
      <c r="G38" s="25">
        <v>1909075</v>
      </c>
      <c r="H38" s="26">
        <v>25414693</v>
      </c>
      <c r="I38" s="24">
        <v>4128609</v>
      </c>
      <c r="J38" s="6">
        <v>4310268</v>
      </c>
      <c r="K38" s="25">
        <v>4504230</v>
      </c>
    </row>
    <row r="39" spans="1:11" ht="13.5">
      <c r="A39" s="22" t="s">
        <v>42</v>
      </c>
      <c r="B39" s="6">
        <v>-170420393</v>
      </c>
      <c r="C39" s="6">
        <v>-23332306</v>
      </c>
      <c r="D39" s="23">
        <v>239233192</v>
      </c>
      <c r="E39" s="24">
        <v>341051265</v>
      </c>
      <c r="F39" s="6">
        <v>984285992</v>
      </c>
      <c r="G39" s="25">
        <v>984285992</v>
      </c>
      <c r="H39" s="26">
        <v>4746716</v>
      </c>
      <c r="I39" s="24">
        <v>122896050</v>
      </c>
      <c r="J39" s="6">
        <v>1141976101</v>
      </c>
      <c r="K39" s="25">
        <v>955579888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-81276420</v>
      </c>
      <c r="I42" s="24">
        <v>475798666</v>
      </c>
      <c r="J42" s="6">
        <v>76562958</v>
      </c>
      <c r="K42" s="25">
        <v>100407323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-78884422</v>
      </c>
      <c r="I43" s="24">
        <v>-157403751</v>
      </c>
      <c r="J43" s="6">
        <v>-131686900</v>
      </c>
      <c r="K43" s="25">
        <v>-155131661</v>
      </c>
    </row>
    <row r="44" spans="1:11" ht="13.5">
      <c r="A44" s="22" t="s">
        <v>46</v>
      </c>
      <c r="B44" s="6">
        <v>5341391</v>
      </c>
      <c r="C44" s="6">
        <v>-30599</v>
      </c>
      <c r="D44" s="23">
        <v>-75974</v>
      </c>
      <c r="E44" s="24">
        <v>399853</v>
      </c>
      <c r="F44" s="6">
        <v>0</v>
      </c>
      <c r="G44" s="25">
        <v>0</v>
      </c>
      <c r="H44" s="26">
        <v>4533548</v>
      </c>
      <c r="I44" s="24">
        <v>10073729</v>
      </c>
      <c r="J44" s="6">
        <v>10691169</v>
      </c>
      <c r="K44" s="25">
        <v>11177981</v>
      </c>
    </row>
    <row r="45" spans="1:11" ht="13.5">
      <c r="A45" s="33" t="s">
        <v>47</v>
      </c>
      <c r="B45" s="7">
        <v>10033727</v>
      </c>
      <c r="C45" s="7">
        <v>7248984</v>
      </c>
      <c r="D45" s="69">
        <v>40664923</v>
      </c>
      <c r="E45" s="70">
        <v>10509958</v>
      </c>
      <c r="F45" s="7">
        <v>10110105</v>
      </c>
      <c r="G45" s="71">
        <v>10110105</v>
      </c>
      <c r="H45" s="72">
        <v>-109109247</v>
      </c>
      <c r="I45" s="70">
        <v>363639645</v>
      </c>
      <c r="J45" s="7">
        <v>-7634235</v>
      </c>
      <c r="K45" s="71">
        <v>-4952260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7260440</v>
      </c>
      <c r="C48" s="6">
        <v>40734928</v>
      </c>
      <c r="D48" s="23">
        <v>20948665</v>
      </c>
      <c r="E48" s="24">
        <v>15465900</v>
      </c>
      <c r="F48" s="6">
        <v>17006611</v>
      </c>
      <c r="G48" s="25">
        <v>17006611</v>
      </c>
      <c r="H48" s="26">
        <v>56729445</v>
      </c>
      <c r="I48" s="24">
        <v>44744953</v>
      </c>
      <c r="J48" s="6">
        <v>27151421</v>
      </c>
      <c r="K48" s="25">
        <v>43727257</v>
      </c>
    </row>
    <row r="49" spans="1:11" ht="13.5">
      <c r="A49" s="22" t="s">
        <v>50</v>
      </c>
      <c r="B49" s="6">
        <f>+B75</f>
        <v>1773757754</v>
      </c>
      <c r="C49" s="6">
        <f aca="true" t="shared" si="6" ref="C49:K49">+C75</f>
        <v>2562422798</v>
      </c>
      <c r="D49" s="23">
        <f t="shared" si="6"/>
        <v>2813674644</v>
      </c>
      <c r="E49" s="24">
        <f t="shared" si="6"/>
        <v>3311556080</v>
      </c>
      <c r="F49" s="6">
        <f t="shared" si="6"/>
        <v>2711999648</v>
      </c>
      <c r="G49" s="25">
        <f t="shared" si="6"/>
        <v>2711999648</v>
      </c>
      <c r="H49" s="26">
        <f t="shared" si="6"/>
        <v>1758087447.0221996</v>
      </c>
      <c r="I49" s="24">
        <f t="shared" si="6"/>
        <v>989693037.2189454</v>
      </c>
      <c r="J49" s="6">
        <f t="shared" si="6"/>
        <v>-31171387.571573973</v>
      </c>
      <c r="K49" s="25">
        <f t="shared" si="6"/>
        <v>236674407.2911532</v>
      </c>
    </row>
    <row r="50" spans="1:11" ht="13.5">
      <c r="A50" s="33" t="s">
        <v>51</v>
      </c>
      <c r="B50" s="7">
        <f>+B48-B49</f>
        <v>-1766497314</v>
      </c>
      <c r="C50" s="7">
        <f aca="true" t="shared" si="7" ref="C50:K50">+C48-C49</f>
        <v>-2521687870</v>
      </c>
      <c r="D50" s="69">
        <f t="shared" si="7"/>
        <v>-2792725979</v>
      </c>
      <c r="E50" s="70">
        <f t="shared" si="7"/>
        <v>-3296090180</v>
      </c>
      <c r="F50" s="7">
        <f t="shared" si="7"/>
        <v>-2694993037</v>
      </c>
      <c r="G50" s="71">
        <f t="shared" si="7"/>
        <v>-2694993037</v>
      </c>
      <c r="H50" s="72">
        <f t="shared" si="7"/>
        <v>-1701358002.0221996</v>
      </c>
      <c r="I50" s="70">
        <f t="shared" si="7"/>
        <v>-944948084.2189454</v>
      </c>
      <c r="J50" s="7">
        <f t="shared" si="7"/>
        <v>58322808.57157397</v>
      </c>
      <c r="K50" s="71">
        <f t="shared" si="7"/>
        <v>-192947150.2911532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657249740</v>
      </c>
      <c r="C53" s="6">
        <v>1368527634</v>
      </c>
      <c r="D53" s="23">
        <v>1442430220</v>
      </c>
      <c r="E53" s="24">
        <v>2142827549</v>
      </c>
      <c r="F53" s="6">
        <v>2157694583</v>
      </c>
      <c r="G53" s="25">
        <v>2157694583</v>
      </c>
      <c r="H53" s="26">
        <v>1534384281</v>
      </c>
      <c r="I53" s="24">
        <v>1341937543</v>
      </c>
      <c r="J53" s="6">
        <v>1368340178</v>
      </c>
      <c r="K53" s="25">
        <v>1447434337</v>
      </c>
    </row>
    <row r="54" spans="1:11" ht="13.5">
      <c r="A54" s="22" t="s">
        <v>54</v>
      </c>
      <c r="B54" s="6">
        <v>0</v>
      </c>
      <c r="C54" s="6">
        <v>75817264</v>
      </c>
      <c r="D54" s="23">
        <v>63210776</v>
      </c>
      <c r="E54" s="24">
        <v>19186439</v>
      </c>
      <c r="F54" s="6">
        <v>19186439</v>
      </c>
      <c r="G54" s="25">
        <v>19186439</v>
      </c>
      <c r="H54" s="26">
        <v>0</v>
      </c>
      <c r="I54" s="24">
        <v>19973083</v>
      </c>
      <c r="J54" s="6">
        <v>20851899</v>
      </c>
      <c r="K54" s="25">
        <v>21790234</v>
      </c>
    </row>
    <row r="55" spans="1:11" ht="13.5">
      <c r="A55" s="22" t="s">
        <v>55</v>
      </c>
      <c r="B55" s="6">
        <v>19398414</v>
      </c>
      <c r="C55" s="6">
        <v>70727091</v>
      </c>
      <c r="D55" s="23">
        <v>59645441</v>
      </c>
      <c r="E55" s="24">
        <v>92308261</v>
      </c>
      <c r="F55" s="6">
        <v>96075295</v>
      </c>
      <c r="G55" s="25">
        <v>96075295</v>
      </c>
      <c r="H55" s="26">
        <v>62325342</v>
      </c>
      <c r="I55" s="24">
        <v>100224453</v>
      </c>
      <c r="J55" s="6">
        <v>84090801</v>
      </c>
      <c r="K55" s="25">
        <v>85717035</v>
      </c>
    </row>
    <row r="56" spans="1:11" ht="13.5">
      <c r="A56" s="22" t="s">
        <v>56</v>
      </c>
      <c r="B56" s="6">
        <v>12283239</v>
      </c>
      <c r="C56" s="6">
        <v>34541252</v>
      </c>
      <c r="D56" s="23">
        <v>66507007</v>
      </c>
      <c r="E56" s="24">
        <v>32839797</v>
      </c>
      <c r="F56" s="6">
        <v>46489797</v>
      </c>
      <c r="G56" s="25">
        <v>46489797</v>
      </c>
      <c r="H56" s="26">
        <v>56719613</v>
      </c>
      <c r="I56" s="24">
        <v>34952162</v>
      </c>
      <c r="J56" s="6">
        <v>38208409</v>
      </c>
      <c r="K56" s="25">
        <v>39942161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21779443</v>
      </c>
      <c r="D59" s="23">
        <v>0</v>
      </c>
      <c r="E59" s="24">
        <v>9651043</v>
      </c>
      <c r="F59" s="6">
        <v>9651043</v>
      </c>
      <c r="G59" s="25">
        <v>9651043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8136079</v>
      </c>
      <c r="D60" s="23">
        <v>0</v>
      </c>
      <c r="E60" s="24">
        <v>9148043</v>
      </c>
      <c r="F60" s="6">
        <v>9148043</v>
      </c>
      <c r="G60" s="25">
        <v>9148043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103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1.6630623453486753</v>
      </c>
      <c r="I70" s="5">
        <f t="shared" si="8"/>
        <v>1.0708142386719663</v>
      </c>
      <c r="J70" s="5">
        <f t="shared" si="8"/>
        <v>1.069228312850294</v>
      </c>
      <c r="K70" s="5">
        <f t="shared" si="8"/>
        <v>1.067683753327241</v>
      </c>
    </row>
    <row r="71" spans="1:11" ht="12.75" hidden="1">
      <c r="A71" s="1" t="s">
        <v>104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819808647</v>
      </c>
      <c r="I71" s="2">
        <f t="shared" si="9"/>
        <v>657653952</v>
      </c>
      <c r="J71" s="2">
        <f t="shared" si="9"/>
        <v>701279414</v>
      </c>
      <c r="K71" s="2">
        <f t="shared" si="9"/>
        <v>748477717</v>
      </c>
    </row>
    <row r="72" spans="1:11" ht="12.75" hidden="1">
      <c r="A72" s="1" t="s">
        <v>105</v>
      </c>
      <c r="B72" s="2">
        <f>+B77</f>
        <v>346483781</v>
      </c>
      <c r="C72" s="2">
        <f aca="true" t="shared" si="10" ref="C72:K72">+C77</f>
        <v>401359146</v>
      </c>
      <c r="D72" s="2">
        <f t="shared" si="10"/>
        <v>455905571</v>
      </c>
      <c r="E72" s="2">
        <f t="shared" si="10"/>
        <v>536272870</v>
      </c>
      <c r="F72" s="2">
        <f t="shared" si="10"/>
        <v>536272870</v>
      </c>
      <c r="G72" s="2">
        <f t="shared" si="10"/>
        <v>536272870</v>
      </c>
      <c r="H72" s="2">
        <f t="shared" si="10"/>
        <v>492951241</v>
      </c>
      <c r="I72" s="2">
        <f t="shared" si="10"/>
        <v>614162502</v>
      </c>
      <c r="J72" s="2">
        <f t="shared" si="10"/>
        <v>655874340</v>
      </c>
      <c r="K72" s="2">
        <f t="shared" si="10"/>
        <v>701029415</v>
      </c>
    </row>
    <row r="73" spans="1:11" ht="12.75" hidden="1">
      <c r="A73" s="1" t="s">
        <v>106</v>
      </c>
      <c r="B73" s="2">
        <f>+B74</f>
        <v>-16169310.333333313</v>
      </c>
      <c r="C73" s="2">
        <f aca="true" t="shared" si="11" ref="C73:K73">+(C78+C80+C81+C82)-(B78+B80+B81+B82)</f>
        <v>-8338597</v>
      </c>
      <c r="D73" s="2">
        <f t="shared" si="11"/>
        <v>88904152</v>
      </c>
      <c r="E73" s="2">
        <f t="shared" si="11"/>
        <v>233131181</v>
      </c>
      <c r="F73" s="2">
        <f>+(F78+F80+F81+F82)-(D78+D80+D81+D82)</f>
        <v>208599563</v>
      </c>
      <c r="G73" s="2">
        <f>+(G78+G80+G81+G82)-(D78+D80+D81+D82)</f>
        <v>208599563</v>
      </c>
      <c r="H73" s="2">
        <f>+(H78+H80+H81+H82)-(D78+D80+D81+D82)</f>
        <v>185509215</v>
      </c>
      <c r="I73" s="2">
        <f>+(I78+I80+I81+I82)-(E78+E80+E81+E82)</f>
        <v>128538761</v>
      </c>
      <c r="J73" s="2">
        <f t="shared" si="11"/>
        <v>281896125</v>
      </c>
      <c r="K73" s="2">
        <f t="shared" si="11"/>
        <v>-200035224</v>
      </c>
    </row>
    <row r="74" spans="1:11" ht="12.75" hidden="1">
      <c r="A74" s="1" t="s">
        <v>107</v>
      </c>
      <c r="B74" s="2">
        <f>+TREND(C74:E74)</f>
        <v>-16169310.333333313</v>
      </c>
      <c r="C74" s="2">
        <f>+C73</f>
        <v>-8338597</v>
      </c>
      <c r="D74" s="2">
        <f aca="true" t="shared" si="12" ref="D74:K74">+D73</f>
        <v>88904152</v>
      </c>
      <c r="E74" s="2">
        <f t="shared" si="12"/>
        <v>233131181</v>
      </c>
      <c r="F74" s="2">
        <f t="shared" si="12"/>
        <v>208599563</v>
      </c>
      <c r="G74" s="2">
        <f t="shared" si="12"/>
        <v>208599563</v>
      </c>
      <c r="H74" s="2">
        <f t="shared" si="12"/>
        <v>185509215</v>
      </c>
      <c r="I74" s="2">
        <f t="shared" si="12"/>
        <v>128538761</v>
      </c>
      <c r="J74" s="2">
        <f t="shared" si="12"/>
        <v>281896125</v>
      </c>
      <c r="K74" s="2">
        <f t="shared" si="12"/>
        <v>-200035224</v>
      </c>
    </row>
    <row r="75" spans="1:11" ht="12.75" hidden="1">
      <c r="A75" s="1" t="s">
        <v>108</v>
      </c>
      <c r="B75" s="2">
        <f>+B84-(((B80+B81+B78)*B70)-B79)</f>
        <v>1773757754</v>
      </c>
      <c r="C75" s="2">
        <f aca="true" t="shared" si="13" ref="C75:K75">+C84-(((C80+C81+C78)*C70)-C79)</f>
        <v>2562422798</v>
      </c>
      <c r="D75" s="2">
        <f t="shared" si="13"/>
        <v>2813674644</v>
      </c>
      <c r="E75" s="2">
        <f t="shared" si="13"/>
        <v>3311556080</v>
      </c>
      <c r="F75" s="2">
        <f t="shared" si="13"/>
        <v>2711999648</v>
      </c>
      <c r="G75" s="2">
        <f t="shared" si="13"/>
        <v>2711999648</v>
      </c>
      <c r="H75" s="2">
        <f t="shared" si="13"/>
        <v>1758087447.0221996</v>
      </c>
      <c r="I75" s="2">
        <f t="shared" si="13"/>
        <v>989693037.2189454</v>
      </c>
      <c r="J75" s="2">
        <f t="shared" si="13"/>
        <v>-31171387.571573973</v>
      </c>
      <c r="K75" s="2">
        <f t="shared" si="13"/>
        <v>236674407.2911532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346483781</v>
      </c>
      <c r="C77" s="3">
        <v>401359146</v>
      </c>
      <c r="D77" s="3">
        <v>455905571</v>
      </c>
      <c r="E77" s="3">
        <v>536272870</v>
      </c>
      <c r="F77" s="3">
        <v>536272870</v>
      </c>
      <c r="G77" s="3">
        <v>536272870</v>
      </c>
      <c r="H77" s="3">
        <v>492951241</v>
      </c>
      <c r="I77" s="3">
        <v>614162502</v>
      </c>
      <c r="J77" s="3">
        <v>655874340</v>
      </c>
      <c r="K77" s="3">
        <v>701029415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1359521048</v>
      </c>
      <c r="C79" s="3">
        <v>1620417111</v>
      </c>
      <c r="D79" s="3">
        <v>1841011361</v>
      </c>
      <c r="E79" s="3">
        <v>2372589448</v>
      </c>
      <c r="F79" s="3">
        <v>1777273911</v>
      </c>
      <c r="G79" s="3">
        <v>1777273911</v>
      </c>
      <c r="H79" s="3">
        <v>1943980184</v>
      </c>
      <c r="I79" s="3">
        <v>1698828044</v>
      </c>
      <c r="J79" s="3">
        <v>964709801</v>
      </c>
      <c r="K79" s="3">
        <v>1003027581</v>
      </c>
    </row>
    <row r="80" spans="1:11" ht="12.75" hidden="1">
      <c r="A80" s="1" t="s">
        <v>68</v>
      </c>
      <c r="B80" s="3">
        <v>124625503</v>
      </c>
      <c r="C80" s="3">
        <v>129737548</v>
      </c>
      <c r="D80" s="3">
        <v>159444145</v>
      </c>
      <c r="E80" s="3">
        <v>395709400</v>
      </c>
      <c r="F80" s="3">
        <v>371177782</v>
      </c>
      <c r="G80" s="3">
        <v>371177782</v>
      </c>
      <c r="H80" s="3">
        <v>283481489</v>
      </c>
      <c r="I80" s="3">
        <v>941795210</v>
      </c>
      <c r="J80" s="3">
        <v>1223691335</v>
      </c>
      <c r="K80" s="3">
        <v>1023656111</v>
      </c>
    </row>
    <row r="81" spans="1:11" ht="12.75" hidden="1">
      <c r="A81" s="1" t="s">
        <v>69</v>
      </c>
      <c r="B81" s="3">
        <v>374934210</v>
      </c>
      <c r="C81" s="3">
        <v>361483568</v>
      </c>
      <c r="D81" s="3">
        <v>420681123</v>
      </c>
      <c r="E81" s="3">
        <v>417547049</v>
      </c>
      <c r="F81" s="3">
        <v>417547049</v>
      </c>
      <c r="G81" s="3">
        <v>417547049</v>
      </c>
      <c r="H81" s="3">
        <v>482152994</v>
      </c>
      <c r="I81" s="3">
        <v>0</v>
      </c>
      <c r="J81" s="3">
        <v>0</v>
      </c>
      <c r="K81" s="3">
        <v>0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819808647</v>
      </c>
      <c r="I83" s="3">
        <v>657653952</v>
      </c>
      <c r="J83" s="3">
        <v>701279414</v>
      </c>
      <c r="K83" s="3">
        <v>748477717</v>
      </c>
    </row>
    <row r="84" spans="1:11" ht="12.75" hidden="1">
      <c r="A84" s="1" t="s">
        <v>72</v>
      </c>
      <c r="B84" s="3">
        <v>414236706</v>
      </c>
      <c r="C84" s="3">
        <v>942005687</v>
      </c>
      <c r="D84" s="3">
        <v>972663283</v>
      </c>
      <c r="E84" s="3">
        <v>938966632</v>
      </c>
      <c r="F84" s="3">
        <v>934725737</v>
      </c>
      <c r="G84" s="3">
        <v>934725737</v>
      </c>
      <c r="H84" s="3">
        <v>1087405142</v>
      </c>
      <c r="I84" s="3">
        <v>299352714</v>
      </c>
      <c r="J84" s="3">
        <v>312524233</v>
      </c>
      <c r="K84" s="3">
        <v>326587825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134499406</v>
      </c>
      <c r="C5" s="6">
        <v>143648431</v>
      </c>
      <c r="D5" s="23">
        <v>199276817</v>
      </c>
      <c r="E5" s="24">
        <v>210599090</v>
      </c>
      <c r="F5" s="6">
        <v>208310810</v>
      </c>
      <c r="G5" s="25">
        <v>208310810</v>
      </c>
      <c r="H5" s="26">
        <v>213925731</v>
      </c>
      <c r="I5" s="24">
        <v>210005160</v>
      </c>
      <c r="J5" s="6">
        <v>217212150</v>
      </c>
      <c r="K5" s="25">
        <v>225907240</v>
      </c>
    </row>
    <row r="6" spans="1:11" ht="13.5">
      <c r="A6" s="22" t="s">
        <v>18</v>
      </c>
      <c r="B6" s="6">
        <v>639185577</v>
      </c>
      <c r="C6" s="6">
        <v>698481724</v>
      </c>
      <c r="D6" s="23">
        <v>767532946</v>
      </c>
      <c r="E6" s="24">
        <v>906475380</v>
      </c>
      <c r="F6" s="6">
        <v>899766670</v>
      </c>
      <c r="G6" s="25">
        <v>899766670</v>
      </c>
      <c r="H6" s="26">
        <v>779095320</v>
      </c>
      <c r="I6" s="24">
        <v>983943710</v>
      </c>
      <c r="J6" s="6">
        <v>1041942300</v>
      </c>
      <c r="K6" s="25">
        <v>1104495280</v>
      </c>
    </row>
    <row r="7" spans="1:11" ht="13.5">
      <c r="A7" s="22" t="s">
        <v>19</v>
      </c>
      <c r="B7" s="6">
        <v>3778276</v>
      </c>
      <c r="C7" s="6">
        <v>3783637</v>
      </c>
      <c r="D7" s="23">
        <v>4490865</v>
      </c>
      <c r="E7" s="24">
        <v>2500000</v>
      </c>
      <c r="F7" s="6">
        <v>2500000</v>
      </c>
      <c r="G7" s="25">
        <v>2500000</v>
      </c>
      <c r="H7" s="26">
        <v>2608367</v>
      </c>
      <c r="I7" s="24">
        <v>2500000</v>
      </c>
      <c r="J7" s="6">
        <v>2500000</v>
      </c>
      <c r="K7" s="25">
        <v>2500000</v>
      </c>
    </row>
    <row r="8" spans="1:11" ht="13.5">
      <c r="A8" s="22" t="s">
        <v>20</v>
      </c>
      <c r="B8" s="6">
        <v>150216956</v>
      </c>
      <c r="C8" s="6">
        <v>168246306</v>
      </c>
      <c r="D8" s="23">
        <v>213846062</v>
      </c>
      <c r="E8" s="24">
        <v>208982250</v>
      </c>
      <c r="F8" s="6">
        <v>241983210</v>
      </c>
      <c r="G8" s="25">
        <v>241983210</v>
      </c>
      <c r="H8" s="26">
        <v>235638398</v>
      </c>
      <c r="I8" s="24">
        <v>221024250</v>
      </c>
      <c r="J8" s="6">
        <v>238211800</v>
      </c>
      <c r="K8" s="25">
        <v>243546350</v>
      </c>
    </row>
    <row r="9" spans="1:11" ht="13.5">
      <c r="A9" s="22" t="s">
        <v>21</v>
      </c>
      <c r="B9" s="6">
        <v>66276440</v>
      </c>
      <c r="C9" s="6">
        <v>54658763</v>
      </c>
      <c r="D9" s="23">
        <v>61310215</v>
      </c>
      <c r="E9" s="24">
        <v>77975280</v>
      </c>
      <c r="F9" s="6">
        <v>78426970</v>
      </c>
      <c r="G9" s="25">
        <v>78426970</v>
      </c>
      <c r="H9" s="26">
        <v>56636316</v>
      </c>
      <c r="I9" s="24">
        <v>83184310</v>
      </c>
      <c r="J9" s="6">
        <v>85850050</v>
      </c>
      <c r="K9" s="25">
        <v>87400710</v>
      </c>
    </row>
    <row r="10" spans="1:11" ht="25.5">
      <c r="A10" s="27" t="s">
        <v>97</v>
      </c>
      <c r="B10" s="28">
        <f>SUM(B5:B9)</f>
        <v>993956655</v>
      </c>
      <c r="C10" s="29">
        <f aca="true" t="shared" si="0" ref="C10:K10">SUM(C5:C9)</f>
        <v>1068818861</v>
      </c>
      <c r="D10" s="30">
        <f t="shared" si="0"/>
        <v>1246456905</v>
      </c>
      <c r="E10" s="28">
        <f t="shared" si="0"/>
        <v>1406532000</v>
      </c>
      <c r="F10" s="29">
        <f t="shared" si="0"/>
        <v>1430987660</v>
      </c>
      <c r="G10" s="31">
        <f t="shared" si="0"/>
        <v>1430987660</v>
      </c>
      <c r="H10" s="32">
        <f t="shared" si="0"/>
        <v>1287904132</v>
      </c>
      <c r="I10" s="28">
        <f t="shared" si="0"/>
        <v>1500657430</v>
      </c>
      <c r="J10" s="29">
        <f t="shared" si="0"/>
        <v>1585716300</v>
      </c>
      <c r="K10" s="31">
        <f t="shared" si="0"/>
        <v>1663849580</v>
      </c>
    </row>
    <row r="11" spans="1:11" ht="13.5">
      <c r="A11" s="22" t="s">
        <v>22</v>
      </c>
      <c r="B11" s="6">
        <v>262460494</v>
      </c>
      <c r="C11" s="6">
        <v>288617760</v>
      </c>
      <c r="D11" s="23">
        <v>307824180</v>
      </c>
      <c r="E11" s="24">
        <v>379706060</v>
      </c>
      <c r="F11" s="6">
        <v>373152530</v>
      </c>
      <c r="G11" s="25">
        <v>373152530</v>
      </c>
      <c r="H11" s="26">
        <v>323192036</v>
      </c>
      <c r="I11" s="24">
        <v>404393230</v>
      </c>
      <c r="J11" s="6">
        <v>437156950</v>
      </c>
      <c r="K11" s="25">
        <v>471445390</v>
      </c>
    </row>
    <row r="12" spans="1:11" ht="13.5">
      <c r="A12" s="22" t="s">
        <v>23</v>
      </c>
      <c r="B12" s="6">
        <v>9996809</v>
      </c>
      <c r="C12" s="6">
        <v>17554109</v>
      </c>
      <c r="D12" s="23">
        <v>19379736</v>
      </c>
      <c r="E12" s="24">
        <v>21046860</v>
      </c>
      <c r="F12" s="6">
        <v>21406420</v>
      </c>
      <c r="G12" s="25">
        <v>21406420</v>
      </c>
      <c r="H12" s="26">
        <v>19379735</v>
      </c>
      <c r="I12" s="24">
        <v>22715500</v>
      </c>
      <c r="J12" s="6">
        <v>23624180</v>
      </c>
      <c r="K12" s="25">
        <v>22721490</v>
      </c>
    </row>
    <row r="13" spans="1:11" ht="13.5">
      <c r="A13" s="22" t="s">
        <v>98</v>
      </c>
      <c r="B13" s="6">
        <v>55128701</v>
      </c>
      <c r="C13" s="6">
        <v>72118140</v>
      </c>
      <c r="D13" s="23">
        <v>46367645</v>
      </c>
      <c r="E13" s="24">
        <v>87906350</v>
      </c>
      <c r="F13" s="6">
        <v>45106350</v>
      </c>
      <c r="G13" s="25">
        <v>45106350</v>
      </c>
      <c r="H13" s="26">
        <v>0</v>
      </c>
      <c r="I13" s="24">
        <v>52852752</v>
      </c>
      <c r="J13" s="6">
        <v>57227450</v>
      </c>
      <c r="K13" s="25">
        <v>73138610</v>
      </c>
    </row>
    <row r="14" spans="1:11" ht="13.5">
      <c r="A14" s="22" t="s">
        <v>24</v>
      </c>
      <c r="B14" s="6">
        <v>4023940</v>
      </c>
      <c r="C14" s="6">
        <v>8063255</v>
      </c>
      <c r="D14" s="23">
        <v>9386032</v>
      </c>
      <c r="E14" s="24">
        <v>5176390</v>
      </c>
      <c r="F14" s="6">
        <v>3345440</v>
      </c>
      <c r="G14" s="25">
        <v>3345440</v>
      </c>
      <c r="H14" s="26">
        <v>2428026</v>
      </c>
      <c r="I14" s="24">
        <v>4132780</v>
      </c>
      <c r="J14" s="6">
        <v>8032290</v>
      </c>
      <c r="K14" s="25">
        <v>17216990</v>
      </c>
    </row>
    <row r="15" spans="1:11" ht="13.5">
      <c r="A15" s="22" t="s">
        <v>99</v>
      </c>
      <c r="B15" s="6">
        <v>352377135</v>
      </c>
      <c r="C15" s="6">
        <v>414318408</v>
      </c>
      <c r="D15" s="23">
        <v>495854433</v>
      </c>
      <c r="E15" s="24">
        <v>560832270</v>
      </c>
      <c r="F15" s="6">
        <v>560686360</v>
      </c>
      <c r="G15" s="25">
        <v>560686360</v>
      </c>
      <c r="H15" s="26">
        <v>472668888</v>
      </c>
      <c r="I15" s="24">
        <v>559247960</v>
      </c>
      <c r="J15" s="6">
        <v>598420070</v>
      </c>
      <c r="K15" s="25">
        <v>616010780</v>
      </c>
    </row>
    <row r="16" spans="1:11" ht="13.5">
      <c r="A16" s="22" t="s">
        <v>20</v>
      </c>
      <c r="B16" s="6">
        <v>9000</v>
      </c>
      <c r="C16" s="6">
        <v>296533</v>
      </c>
      <c r="D16" s="23">
        <v>175615</v>
      </c>
      <c r="E16" s="24">
        <v>351570</v>
      </c>
      <c r="F16" s="6">
        <v>571570</v>
      </c>
      <c r="G16" s="25">
        <v>571570</v>
      </c>
      <c r="H16" s="26">
        <v>44050</v>
      </c>
      <c r="I16" s="24">
        <v>371570</v>
      </c>
      <c r="J16" s="6">
        <v>377570</v>
      </c>
      <c r="K16" s="25">
        <v>384000</v>
      </c>
    </row>
    <row r="17" spans="1:11" ht="13.5">
      <c r="A17" s="22" t="s">
        <v>25</v>
      </c>
      <c r="B17" s="6">
        <v>288505081</v>
      </c>
      <c r="C17" s="6">
        <v>365272343</v>
      </c>
      <c r="D17" s="23">
        <v>361107844</v>
      </c>
      <c r="E17" s="24">
        <v>349527440</v>
      </c>
      <c r="F17" s="6">
        <v>426636130</v>
      </c>
      <c r="G17" s="25">
        <v>426636130</v>
      </c>
      <c r="H17" s="26">
        <v>355306386</v>
      </c>
      <c r="I17" s="24">
        <v>455480650</v>
      </c>
      <c r="J17" s="6">
        <v>460584910</v>
      </c>
      <c r="K17" s="25">
        <v>462517930</v>
      </c>
    </row>
    <row r="18" spans="1:11" ht="13.5">
      <c r="A18" s="33" t="s">
        <v>26</v>
      </c>
      <c r="B18" s="34">
        <f>SUM(B11:B17)</f>
        <v>972501160</v>
      </c>
      <c r="C18" s="35">
        <f aca="true" t="shared" si="1" ref="C18:K18">SUM(C11:C17)</f>
        <v>1166240548</v>
      </c>
      <c r="D18" s="36">
        <f t="shared" si="1"/>
        <v>1240095485</v>
      </c>
      <c r="E18" s="34">
        <f t="shared" si="1"/>
        <v>1404546940</v>
      </c>
      <c r="F18" s="35">
        <f t="shared" si="1"/>
        <v>1430904800</v>
      </c>
      <c r="G18" s="37">
        <f t="shared" si="1"/>
        <v>1430904800</v>
      </c>
      <c r="H18" s="38">
        <f t="shared" si="1"/>
        <v>1173019121</v>
      </c>
      <c r="I18" s="34">
        <f t="shared" si="1"/>
        <v>1499194442</v>
      </c>
      <c r="J18" s="35">
        <f t="shared" si="1"/>
        <v>1585423420</v>
      </c>
      <c r="K18" s="37">
        <f t="shared" si="1"/>
        <v>1663435190</v>
      </c>
    </row>
    <row r="19" spans="1:11" ht="13.5">
      <c r="A19" s="33" t="s">
        <v>27</v>
      </c>
      <c r="B19" s="39">
        <f>+B10-B18</f>
        <v>21455495</v>
      </c>
      <c r="C19" s="40">
        <f aca="true" t="shared" si="2" ref="C19:K19">+C10-C18</f>
        <v>-97421687</v>
      </c>
      <c r="D19" s="41">
        <f t="shared" si="2"/>
        <v>6361420</v>
      </c>
      <c r="E19" s="39">
        <f t="shared" si="2"/>
        <v>1985060</v>
      </c>
      <c r="F19" s="40">
        <f t="shared" si="2"/>
        <v>82860</v>
      </c>
      <c r="G19" s="42">
        <f t="shared" si="2"/>
        <v>82860</v>
      </c>
      <c r="H19" s="43">
        <f t="shared" si="2"/>
        <v>114885011</v>
      </c>
      <c r="I19" s="39">
        <f t="shared" si="2"/>
        <v>1462988</v>
      </c>
      <c r="J19" s="40">
        <f t="shared" si="2"/>
        <v>292880</v>
      </c>
      <c r="K19" s="42">
        <f t="shared" si="2"/>
        <v>414390</v>
      </c>
    </row>
    <row r="20" spans="1:11" ht="25.5">
      <c r="A20" s="44" t="s">
        <v>28</v>
      </c>
      <c r="B20" s="45">
        <v>58600385</v>
      </c>
      <c r="C20" s="46">
        <v>60979563</v>
      </c>
      <c r="D20" s="47">
        <v>35658261</v>
      </c>
      <c r="E20" s="45">
        <v>90969750</v>
      </c>
      <c r="F20" s="46">
        <v>64938790</v>
      </c>
      <c r="G20" s="48">
        <v>64938790</v>
      </c>
      <c r="H20" s="49">
        <v>0</v>
      </c>
      <c r="I20" s="45">
        <v>92130750</v>
      </c>
      <c r="J20" s="46">
        <v>85534200</v>
      </c>
      <c r="K20" s="48">
        <v>85496650</v>
      </c>
    </row>
    <row r="21" spans="1:11" ht="63.75">
      <c r="A21" s="50" t="s">
        <v>100</v>
      </c>
      <c r="B21" s="51">
        <v>51284721</v>
      </c>
      <c r="C21" s="52">
        <v>65140546</v>
      </c>
      <c r="D21" s="53">
        <v>6626005</v>
      </c>
      <c r="E21" s="51">
        <v>25000000</v>
      </c>
      <c r="F21" s="52">
        <v>49685000</v>
      </c>
      <c r="G21" s="54">
        <v>49685000</v>
      </c>
      <c r="H21" s="55">
        <v>0</v>
      </c>
      <c r="I21" s="51">
        <v>40000000</v>
      </c>
      <c r="J21" s="52">
        <v>0</v>
      </c>
      <c r="K21" s="54">
        <v>0</v>
      </c>
    </row>
    <row r="22" spans="1:11" ht="25.5">
      <c r="A22" s="56" t="s">
        <v>101</v>
      </c>
      <c r="B22" s="57">
        <f>SUM(B19:B21)</f>
        <v>131340601</v>
      </c>
      <c r="C22" s="58">
        <f aca="true" t="shared" si="3" ref="C22:K22">SUM(C19:C21)</f>
        <v>28698422</v>
      </c>
      <c r="D22" s="59">
        <f t="shared" si="3"/>
        <v>48645686</v>
      </c>
      <c r="E22" s="57">
        <f t="shared" si="3"/>
        <v>117954810</v>
      </c>
      <c r="F22" s="58">
        <f t="shared" si="3"/>
        <v>114706650</v>
      </c>
      <c r="G22" s="60">
        <f t="shared" si="3"/>
        <v>114706650</v>
      </c>
      <c r="H22" s="61">
        <f t="shared" si="3"/>
        <v>114885011</v>
      </c>
      <c r="I22" s="57">
        <f t="shared" si="3"/>
        <v>133593738</v>
      </c>
      <c r="J22" s="58">
        <f t="shared" si="3"/>
        <v>85827080</v>
      </c>
      <c r="K22" s="60">
        <f t="shared" si="3"/>
        <v>85911040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131340601</v>
      </c>
      <c r="C24" s="40">
        <f aca="true" t="shared" si="4" ref="C24:K24">SUM(C22:C23)</f>
        <v>28698422</v>
      </c>
      <c r="D24" s="41">
        <f t="shared" si="4"/>
        <v>48645686</v>
      </c>
      <c r="E24" s="39">
        <f t="shared" si="4"/>
        <v>117954810</v>
      </c>
      <c r="F24" s="40">
        <f t="shared" si="4"/>
        <v>114706650</v>
      </c>
      <c r="G24" s="42">
        <f t="shared" si="4"/>
        <v>114706650</v>
      </c>
      <c r="H24" s="43">
        <f t="shared" si="4"/>
        <v>114885011</v>
      </c>
      <c r="I24" s="39">
        <f t="shared" si="4"/>
        <v>133593738</v>
      </c>
      <c r="J24" s="40">
        <f t="shared" si="4"/>
        <v>85827080</v>
      </c>
      <c r="K24" s="42">
        <f t="shared" si="4"/>
        <v>85911040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102539748</v>
      </c>
      <c r="C27" s="7">
        <v>117338596</v>
      </c>
      <c r="D27" s="69">
        <v>53147475</v>
      </c>
      <c r="E27" s="70">
        <v>252287050</v>
      </c>
      <c r="F27" s="7">
        <v>233313190</v>
      </c>
      <c r="G27" s="71">
        <v>233313190</v>
      </c>
      <c r="H27" s="72">
        <v>42695907</v>
      </c>
      <c r="I27" s="70">
        <v>259033550</v>
      </c>
      <c r="J27" s="7">
        <v>212275800</v>
      </c>
      <c r="K27" s="71">
        <v>208032620</v>
      </c>
    </row>
    <row r="28" spans="1:11" ht="13.5">
      <c r="A28" s="73" t="s">
        <v>33</v>
      </c>
      <c r="B28" s="6">
        <v>97830046</v>
      </c>
      <c r="C28" s="6">
        <v>113155961</v>
      </c>
      <c r="D28" s="23">
        <v>42605197</v>
      </c>
      <c r="E28" s="24">
        <v>118969750</v>
      </c>
      <c r="F28" s="6">
        <v>117623790</v>
      </c>
      <c r="G28" s="25">
        <v>117623790</v>
      </c>
      <c r="H28" s="26">
        <v>0</v>
      </c>
      <c r="I28" s="24">
        <v>132130750</v>
      </c>
      <c r="J28" s="6">
        <v>85534200</v>
      </c>
      <c r="K28" s="25">
        <v>85496650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900470</v>
      </c>
      <c r="C30" s="6">
        <v>0</v>
      </c>
      <c r="D30" s="23">
        <v>0</v>
      </c>
      <c r="E30" s="24">
        <v>70972400</v>
      </c>
      <c r="F30" s="6">
        <v>70972400</v>
      </c>
      <c r="G30" s="25">
        <v>70972400</v>
      </c>
      <c r="H30" s="26">
        <v>0</v>
      </c>
      <c r="I30" s="24">
        <v>51263400</v>
      </c>
      <c r="J30" s="6">
        <v>55000000</v>
      </c>
      <c r="K30" s="25">
        <v>75342000</v>
      </c>
    </row>
    <row r="31" spans="1:11" ht="13.5">
      <c r="A31" s="22" t="s">
        <v>35</v>
      </c>
      <c r="B31" s="6">
        <v>0</v>
      </c>
      <c r="C31" s="6">
        <v>4182635</v>
      </c>
      <c r="D31" s="23">
        <v>10542278</v>
      </c>
      <c r="E31" s="24">
        <v>62344900</v>
      </c>
      <c r="F31" s="6">
        <v>44717000</v>
      </c>
      <c r="G31" s="25">
        <v>44717000</v>
      </c>
      <c r="H31" s="26">
        <v>0</v>
      </c>
      <c r="I31" s="24">
        <v>75639400</v>
      </c>
      <c r="J31" s="6">
        <v>71741600</v>
      </c>
      <c r="K31" s="25">
        <v>47193970</v>
      </c>
    </row>
    <row r="32" spans="1:11" ht="13.5">
      <c r="A32" s="33" t="s">
        <v>36</v>
      </c>
      <c r="B32" s="7">
        <f>SUM(B28:B31)</f>
        <v>98730516</v>
      </c>
      <c r="C32" s="7">
        <f aca="true" t="shared" si="5" ref="C32:K32">SUM(C28:C31)</f>
        <v>117338596</v>
      </c>
      <c r="D32" s="69">
        <f t="shared" si="5"/>
        <v>53147475</v>
      </c>
      <c r="E32" s="70">
        <f t="shared" si="5"/>
        <v>252287050</v>
      </c>
      <c r="F32" s="7">
        <f t="shared" si="5"/>
        <v>233313190</v>
      </c>
      <c r="G32" s="71">
        <f t="shared" si="5"/>
        <v>233313190</v>
      </c>
      <c r="H32" s="72">
        <f t="shared" si="5"/>
        <v>0</v>
      </c>
      <c r="I32" s="70">
        <f t="shared" si="5"/>
        <v>259033550</v>
      </c>
      <c r="J32" s="7">
        <f t="shared" si="5"/>
        <v>212275800</v>
      </c>
      <c r="K32" s="71">
        <f t="shared" si="5"/>
        <v>208032620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773194032</v>
      </c>
      <c r="C35" s="6">
        <v>838443429</v>
      </c>
      <c r="D35" s="23">
        <v>1053231909</v>
      </c>
      <c r="E35" s="24">
        <v>819767061</v>
      </c>
      <c r="F35" s="6">
        <v>1004988325</v>
      </c>
      <c r="G35" s="25">
        <v>1004988325</v>
      </c>
      <c r="H35" s="26">
        <v>1135068679</v>
      </c>
      <c r="I35" s="24">
        <v>970771775</v>
      </c>
      <c r="J35" s="6">
        <v>966967509</v>
      </c>
      <c r="K35" s="25">
        <v>984705085</v>
      </c>
    </row>
    <row r="36" spans="1:11" ht="13.5">
      <c r="A36" s="22" t="s">
        <v>39</v>
      </c>
      <c r="B36" s="6">
        <v>1328070290</v>
      </c>
      <c r="C36" s="6">
        <v>1688390267</v>
      </c>
      <c r="D36" s="23">
        <v>1679722004</v>
      </c>
      <c r="E36" s="24">
        <v>2021738791</v>
      </c>
      <c r="F36" s="6">
        <v>1868308716</v>
      </c>
      <c r="G36" s="25">
        <v>1868308716</v>
      </c>
      <c r="H36" s="26">
        <v>1722417917</v>
      </c>
      <c r="I36" s="24">
        <v>2074489538</v>
      </c>
      <c r="J36" s="6">
        <v>2229537888</v>
      </c>
      <c r="K36" s="25">
        <v>2364431898</v>
      </c>
    </row>
    <row r="37" spans="1:11" ht="13.5">
      <c r="A37" s="22" t="s">
        <v>40</v>
      </c>
      <c r="B37" s="6">
        <v>777751807</v>
      </c>
      <c r="C37" s="6">
        <v>984575071</v>
      </c>
      <c r="D37" s="23">
        <v>1051070078</v>
      </c>
      <c r="E37" s="24">
        <v>1028738518</v>
      </c>
      <c r="F37" s="6">
        <v>1029855440</v>
      </c>
      <c r="G37" s="25">
        <v>1029855440</v>
      </c>
      <c r="H37" s="26">
        <v>1112366641</v>
      </c>
      <c r="I37" s="24">
        <v>1016300980</v>
      </c>
      <c r="J37" s="6">
        <v>1033162054</v>
      </c>
      <c r="K37" s="25">
        <v>1053937888</v>
      </c>
    </row>
    <row r="38" spans="1:11" ht="13.5">
      <c r="A38" s="22" t="s">
        <v>41</v>
      </c>
      <c r="B38" s="6">
        <v>10312448</v>
      </c>
      <c r="C38" s="6">
        <v>3828027</v>
      </c>
      <c r="D38" s="23">
        <v>142245190</v>
      </c>
      <c r="E38" s="24">
        <v>56423540</v>
      </c>
      <c r="F38" s="6">
        <v>207028211</v>
      </c>
      <c r="G38" s="25">
        <v>207028211</v>
      </c>
      <c r="H38" s="26">
        <v>142245190</v>
      </c>
      <c r="I38" s="24">
        <v>260692141</v>
      </c>
      <c r="J38" s="6">
        <v>322025711</v>
      </c>
      <c r="K38" s="25">
        <v>407959281</v>
      </c>
    </row>
    <row r="39" spans="1:11" ht="13.5">
      <c r="A39" s="22" t="s">
        <v>42</v>
      </c>
      <c r="B39" s="6">
        <v>1181859476</v>
      </c>
      <c r="C39" s="6">
        <v>1606741086</v>
      </c>
      <c r="D39" s="23">
        <v>1542280118</v>
      </c>
      <c r="E39" s="24">
        <v>1638388984</v>
      </c>
      <c r="F39" s="6">
        <v>1636413390</v>
      </c>
      <c r="G39" s="25">
        <v>1636413390</v>
      </c>
      <c r="H39" s="26">
        <v>3693160449</v>
      </c>
      <c r="I39" s="24">
        <v>1634674454</v>
      </c>
      <c r="J39" s="6">
        <v>1755490552</v>
      </c>
      <c r="K39" s="25">
        <v>1801328774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218905566</v>
      </c>
      <c r="F42" s="6">
        <v>217907386</v>
      </c>
      <c r="G42" s="25">
        <v>217907386</v>
      </c>
      <c r="H42" s="26">
        <v>-404812700</v>
      </c>
      <c r="I42" s="24">
        <v>232275544</v>
      </c>
      <c r="J42" s="6">
        <v>157946150</v>
      </c>
      <c r="K42" s="25">
        <v>193907210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-252287050</v>
      </c>
      <c r="F43" s="6">
        <v>-233358310</v>
      </c>
      <c r="G43" s="25">
        <v>-233358310</v>
      </c>
      <c r="H43" s="26">
        <v>-42695907</v>
      </c>
      <c r="I43" s="24">
        <v>-259033544</v>
      </c>
      <c r="J43" s="6">
        <v>-212275800</v>
      </c>
      <c r="K43" s="25">
        <v>-208032620</v>
      </c>
    </row>
    <row r="44" spans="1:11" ht="13.5">
      <c r="A44" s="22" t="s">
        <v>46</v>
      </c>
      <c r="B44" s="6">
        <v>22503887</v>
      </c>
      <c r="C44" s="6">
        <v>1596873</v>
      </c>
      <c r="D44" s="23">
        <v>0</v>
      </c>
      <c r="E44" s="24">
        <v>84196770</v>
      </c>
      <c r="F44" s="6">
        <v>47298500</v>
      </c>
      <c r="G44" s="25">
        <v>47298500</v>
      </c>
      <c r="H44" s="26">
        <v>0</v>
      </c>
      <c r="I44" s="24">
        <v>29665310</v>
      </c>
      <c r="J44" s="6">
        <v>44180407</v>
      </c>
      <c r="K44" s="25">
        <v>66061986</v>
      </c>
    </row>
    <row r="45" spans="1:11" ht="13.5">
      <c r="A45" s="33" t="s">
        <v>47</v>
      </c>
      <c r="B45" s="7">
        <v>38179149</v>
      </c>
      <c r="C45" s="7">
        <v>25901267</v>
      </c>
      <c r="D45" s="69">
        <v>17516946</v>
      </c>
      <c r="E45" s="70">
        <v>68612642</v>
      </c>
      <c r="F45" s="7">
        <v>79249432</v>
      </c>
      <c r="G45" s="71">
        <v>79249432</v>
      </c>
      <c r="H45" s="72">
        <v>-354510751</v>
      </c>
      <c r="I45" s="70">
        <v>21728738</v>
      </c>
      <c r="J45" s="7">
        <v>10979495</v>
      </c>
      <c r="K45" s="71">
        <v>67316071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24304393</v>
      </c>
      <c r="C48" s="6">
        <v>17516945</v>
      </c>
      <c r="D48" s="23">
        <v>47401866</v>
      </c>
      <c r="E48" s="24">
        <v>17371448</v>
      </c>
      <c r="F48" s="6">
        <v>18821428</v>
      </c>
      <c r="G48" s="25">
        <v>18821428</v>
      </c>
      <c r="H48" s="26">
        <v>43503711</v>
      </c>
      <c r="I48" s="24">
        <v>21128738</v>
      </c>
      <c r="J48" s="6">
        <v>15379495</v>
      </c>
      <c r="K48" s="25">
        <v>68116071</v>
      </c>
    </row>
    <row r="49" spans="1:11" ht="13.5">
      <c r="A49" s="22" t="s">
        <v>50</v>
      </c>
      <c r="B49" s="6">
        <f>+B75</f>
        <v>750909423</v>
      </c>
      <c r="C49" s="6">
        <f aca="true" t="shared" si="6" ref="C49:K49">+C75</f>
        <v>2087314693</v>
      </c>
      <c r="D49" s="23">
        <f t="shared" si="6"/>
        <v>2443288010</v>
      </c>
      <c r="E49" s="24">
        <f t="shared" si="6"/>
        <v>1347705670.1976144</v>
      </c>
      <c r="F49" s="6">
        <f t="shared" si="6"/>
        <v>1616875003.4725423</v>
      </c>
      <c r="G49" s="25">
        <f t="shared" si="6"/>
        <v>1616875003.4725423</v>
      </c>
      <c r="H49" s="26">
        <f t="shared" si="6"/>
        <v>1795594396.8623724</v>
      </c>
      <c r="I49" s="24">
        <f t="shared" si="6"/>
        <v>1544443722.307</v>
      </c>
      <c r="J49" s="6">
        <f t="shared" si="6"/>
        <v>1555107252.0808516</v>
      </c>
      <c r="K49" s="25">
        <f t="shared" si="6"/>
        <v>1546602195.409227</v>
      </c>
    </row>
    <row r="50" spans="1:11" ht="13.5">
      <c r="A50" s="33" t="s">
        <v>51</v>
      </c>
      <c r="B50" s="7">
        <f>+B48-B49</f>
        <v>-726605030</v>
      </c>
      <c r="C50" s="7">
        <f aca="true" t="shared" si="7" ref="C50:K50">+C48-C49</f>
        <v>-2069797748</v>
      </c>
      <c r="D50" s="69">
        <f t="shared" si="7"/>
        <v>-2395886144</v>
      </c>
      <c r="E50" s="70">
        <f t="shared" si="7"/>
        <v>-1330334222.1976144</v>
      </c>
      <c r="F50" s="7">
        <f t="shared" si="7"/>
        <v>-1598053575.4725423</v>
      </c>
      <c r="G50" s="71">
        <f t="shared" si="7"/>
        <v>-1598053575.4725423</v>
      </c>
      <c r="H50" s="72">
        <f t="shared" si="7"/>
        <v>-1752090685.8623724</v>
      </c>
      <c r="I50" s="70">
        <f t="shared" si="7"/>
        <v>-1523314984.307</v>
      </c>
      <c r="J50" s="7">
        <f t="shared" si="7"/>
        <v>-1539727757.0808516</v>
      </c>
      <c r="K50" s="71">
        <f t="shared" si="7"/>
        <v>-1478486124.409227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1012779092</v>
      </c>
      <c r="C53" s="6">
        <v>1328329075</v>
      </c>
      <c r="D53" s="23">
        <v>1384266896</v>
      </c>
      <c r="E53" s="24">
        <v>1661677598</v>
      </c>
      <c r="F53" s="6">
        <v>1572853613</v>
      </c>
      <c r="G53" s="25">
        <v>1572853613</v>
      </c>
      <c r="H53" s="26">
        <v>1426962811</v>
      </c>
      <c r="I53" s="24">
        <v>1779034431</v>
      </c>
      <c r="J53" s="6">
        <v>1934082781</v>
      </c>
      <c r="K53" s="25">
        <v>2068976791</v>
      </c>
    </row>
    <row r="54" spans="1:11" ht="13.5">
      <c r="A54" s="22" t="s">
        <v>54</v>
      </c>
      <c r="B54" s="6">
        <v>0</v>
      </c>
      <c r="C54" s="6">
        <v>72118140</v>
      </c>
      <c r="D54" s="23">
        <v>46367645</v>
      </c>
      <c r="E54" s="24">
        <v>87906350</v>
      </c>
      <c r="F54" s="6">
        <v>45106350</v>
      </c>
      <c r="G54" s="25">
        <v>45106350</v>
      </c>
      <c r="H54" s="26">
        <v>0</v>
      </c>
      <c r="I54" s="24">
        <v>52852752</v>
      </c>
      <c r="J54" s="6">
        <v>57227450</v>
      </c>
      <c r="K54" s="25">
        <v>73138610</v>
      </c>
    </row>
    <row r="55" spans="1:11" ht="13.5">
      <c r="A55" s="22" t="s">
        <v>55</v>
      </c>
      <c r="B55" s="6">
        <v>40742970</v>
      </c>
      <c r="C55" s="6">
        <v>7546212</v>
      </c>
      <c r="D55" s="23">
        <v>3620616</v>
      </c>
      <c r="E55" s="24">
        <v>93927590</v>
      </c>
      <c r="F55" s="6">
        <v>72791110</v>
      </c>
      <c r="G55" s="25">
        <v>72791110</v>
      </c>
      <c r="H55" s="26">
        <v>6314827</v>
      </c>
      <c r="I55" s="24">
        <v>109725580</v>
      </c>
      <c r="J55" s="6">
        <v>91453100</v>
      </c>
      <c r="K55" s="25">
        <v>67625300</v>
      </c>
    </row>
    <row r="56" spans="1:11" ht="13.5">
      <c r="A56" s="22" t="s">
        <v>56</v>
      </c>
      <c r="B56" s="6">
        <v>25495347</v>
      </c>
      <c r="C56" s="6">
        <v>21775798</v>
      </c>
      <c r="D56" s="23">
        <v>47373509</v>
      </c>
      <c r="E56" s="24">
        <v>47626850</v>
      </c>
      <c r="F56" s="6">
        <v>41056600</v>
      </c>
      <c r="G56" s="25">
        <v>41056600</v>
      </c>
      <c r="H56" s="26">
        <v>15751540</v>
      </c>
      <c r="I56" s="24">
        <v>43688510</v>
      </c>
      <c r="J56" s="6">
        <v>45559340</v>
      </c>
      <c r="K56" s="25">
        <v>43623480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7670</v>
      </c>
      <c r="C62" s="98">
        <v>7670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14302</v>
      </c>
      <c r="C63" s="98">
        <v>2000</v>
      </c>
      <c r="D63" s="99">
        <v>0</v>
      </c>
      <c r="E63" s="97">
        <v>1500</v>
      </c>
      <c r="F63" s="98">
        <v>1500</v>
      </c>
      <c r="G63" s="99">
        <v>1500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38340</v>
      </c>
      <c r="C64" s="98">
        <v>38961</v>
      </c>
      <c r="D64" s="99">
        <v>0</v>
      </c>
      <c r="E64" s="97">
        <v>41010</v>
      </c>
      <c r="F64" s="98">
        <v>41010</v>
      </c>
      <c r="G64" s="99">
        <v>41010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20000</v>
      </c>
      <c r="C65" s="98">
        <v>11000</v>
      </c>
      <c r="D65" s="99">
        <v>0</v>
      </c>
      <c r="E65" s="97">
        <v>30000</v>
      </c>
      <c r="F65" s="98">
        <v>30000</v>
      </c>
      <c r="G65" s="99">
        <v>30000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103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0.9036467347719377</v>
      </c>
      <c r="F70" s="5">
        <f t="shared" si="8"/>
        <v>0.8349653816664575</v>
      </c>
      <c r="G70" s="5">
        <f t="shared" si="8"/>
        <v>0.8349653816664575</v>
      </c>
      <c r="H70" s="5">
        <f t="shared" si="8"/>
        <v>0.860074766074255</v>
      </c>
      <c r="I70" s="5">
        <f t="shared" si="8"/>
        <v>0.8419518616633426</v>
      </c>
      <c r="J70" s="5">
        <f t="shared" si="8"/>
        <v>0.8367481525601486</v>
      </c>
      <c r="K70" s="5">
        <f t="shared" si="8"/>
        <v>0.8566350138743489</v>
      </c>
    </row>
    <row r="71" spans="1:11" ht="12.75" hidden="1">
      <c r="A71" s="1" t="s">
        <v>104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1044818720</v>
      </c>
      <c r="F71" s="2">
        <f t="shared" si="9"/>
        <v>958272610</v>
      </c>
      <c r="G71" s="2">
        <f t="shared" si="9"/>
        <v>958272610</v>
      </c>
      <c r="H71" s="2">
        <f t="shared" si="9"/>
        <v>868353242</v>
      </c>
      <c r="I71" s="2">
        <f t="shared" si="9"/>
        <v>1039333314</v>
      </c>
      <c r="J71" s="2">
        <f t="shared" si="9"/>
        <v>1089449860</v>
      </c>
      <c r="K71" s="2">
        <f t="shared" si="9"/>
        <v>1177361930</v>
      </c>
    </row>
    <row r="72" spans="1:11" ht="12.75" hidden="1">
      <c r="A72" s="1" t="s">
        <v>105</v>
      </c>
      <c r="B72" s="2">
        <f>+B77</f>
        <v>806681119</v>
      </c>
      <c r="C72" s="2">
        <f aca="true" t="shared" si="10" ref="C72:K72">+C77</f>
        <v>859263727</v>
      </c>
      <c r="D72" s="2">
        <f t="shared" si="10"/>
        <v>982028239</v>
      </c>
      <c r="E72" s="2">
        <f t="shared" si="10"/>
        <v>1156224750</v>
      </c>
      <c r="F72" s="2">
        <f t="shared" si="10"/>
        <v>1147679450</v>
      </c>
      <c r="G72" s="2">
        <f t="shared" si="10"/>
        <v>1147679450</v>
      </c>
      <c r="H72" s="2">
        <f t="shared" si="10"/>
        <v>1009625298</v>
      </c>
      <c r="I72" s="2">
        <f t="shared" si="10"/>
        <v>1234433180</v>
      </c>
      <c r="J72" s="2">
        <f t="shared" si="10"/>
        <v>1302004500</v>
      </c>
      <c r="K72" s="2">
        <f t="shared" si="10"/>
        <v>1374403230</v>
      </c>
    </row>
    <row r="73" spans="1:11" ht="12.75" hidden="1">
      <c r="A73" s="1" t="s">
        <v>106</v>
      </c>
      <c r="B73" s="2">
        <f>+B74</f>
        <v>169939789.8333333</v>
      </c>
      <c r="C73" s="2">
        <f aca="true" t="shared" si="11" ref="C73:K73">+(C78+C80+C81+C82)-(B78+B80+B81+B82)</f>
        <v>88970893</v>
      </c>
      <c r="D73" s="2">
        <f t="shared" si="11"/>
        <v>185232801</v>
      </c>
      <c r="E73" s="2">
        <f t="shared" si="11"/>
        <v>-204318672</v>
      </c>
      <c r="F73" s="2">
        <f>+(F78+F80+F81+F82)-(D78+D80+D81+D82)</f>
        <v>-19699968</v>
      </c>
      <c r="G73" s="2">
        <f>+(G78+G80+G81+G82)-(D78+D80+D81+D82)</f>
        <v>-19699968</v>
      </c>
      <c r="H73" s="2">
        <f>+(H78+H80+H81+H82)-(D78+D80+D81+D82)</f>
        <v>85248452</v>
      </c>
      <c r="I73" s="2">
        <f>+(I78+I80+I81+I82)-(E78+E80+E81+E82)</f>
        <v>148094844</v>
      </c>
      <c r="J73" s="2">
        <f t="shared" si="11"/>
        <v>1944977</v>
      </c>
      <c r="K73" s="2">
        <f t="shared" si="11"/>
        <v>-34999000</v>
      </c>
    </row>
    <row r="74" spans="1:11" ht="12.75" hidden="1">
      <c r="A74" s="1" t="s">
        <v>107</v>
      </c>
      <c r="B74" s="2">
        <f>+TREND(C74:E74)</f>
        <v>169939789.8333333</v>
      </c>
      <c r="C74" s="2">
        <f>+C73</f>
        <v>88970893</v>
      </c>
      <c r="D74" s="2">
        <f aca="true" t="shared" si="12" ref="D74:K74">+D73</f>
        <v>185232801</v>
      </c>
      <c r="E74" s="2">
        <f t="shared" si="12"/>
        <v>-204318672</v>
      </c>
      <c r="F74" s="2">
        <f t="shared" si="12"/>
        <v>-19699968</v>
      </c>
      <c r="G74" s="2">
        <f t="shared" si="12"/>
        <v>-19699968</v>
      </c>
      <c r="H74" s="2">
        <f t="shared" si="12"/>
        <v>85248452</v>
      </c>
      <c r="I74" s="2">
        <f t="shared" si="12"/>
        <v>148094844</v>
      </c>
      <c r="J74" s="2">
        <f t="shared" si="12"/>
        <v>1944977</v>
      </c>
      <c r="K74" s="2">
        <f t="shared" si="12"/>
        <v>-34999000</v>
      </c>
    </row>
    <row r="75" spans="1:11" ht="12.75" hidden="1">
      <c r="A75" s="1" t="s">
        <v>108</v>
      </c>
      <c r="B75" s="2">
        <f>+B84-(((B80+B81+B78)*B70)-B79)</f>
        <v>750909423</v>
      </c>
      <c r="C75" s="2">
        <f aca="true" t="shared" si="13" ref="C75:K75">+C84-(((C80+C81+C78)*C70)-C79)</f>
        <v>2087314693</v>
      </c>
      <c r="D75" s="2">
        <f t="shared" si="13"/>
        <v>2443288010</v>
      </c>
      <c r="E75" s="2">
        <f t="shared" si="13"/>
        <v>1347705670.1976144</v>
      </c>
      <c r="F75" s="2">
        <f t="shared" si="13"/>
        <v>1616875003.4725423</v>
      </c>
      <c r="G75" s="2">
        <f t="shared" si="13"/>
        <v>1616875003.4725423</v>
      </c>
      <c r="H75" s="2">
        <f t="shared" si="13"/>
        <v>1795594396.8623724</v>
      </c>
      <c r="I75" s="2">
        <f t="shared" si="13"/>
        <v>1544443722.307</v>
      </c>
      <c r="J75" s="2">
        <f t="shared" si="13"/>
        <v>1555107252.0808516</v>
      </c>
      <c r="K75" s="2">
        <f t="shared" si="13"/>
        <v>1546602195.409227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806681119</v>
      </c>
      <c r="C77" s="3">
        <v>859263727</v>
      </c>
      <c r="D77" s="3">
        <v>982028239</v>
      </c>
      <c r="E77" s="3">
        <v>1156224750</v>
      </c>
      <c r="F77" s="3">
        <v>1147679450</v>
      </c>
      <c r="G77" s="3">
        <v>1147679450</v>
      </c>
      <c r="H77" s="3">
        <v>1009625298</v>
      </c>
      <c r="I77" s="3">
        <v>1234433180</v>
      </c>
      <c r="J77" s="3">
        <v>1302004500</v>
      </c>
      <c r="K77" s="3">
        <v>1374403230</v>
      </c>
    </row>
    <row r="78" spans="1:11" ht="12.75" hidden="1">
      <c r="A78" s="1" t="s">
        <v>66</v>
      </c>
      <c r="B78" s="3">
        <v>0</v>
      </c>
      <c r="C78" s="3">
        <v>0</v>
      </c>
      <c r="D78" s="3">
        <v>45118</v>
      </c>
      <c r="E78" s="3">
        <v>0</v>
      </c>
      <c r="F78" s="3">
        <v>45120</v>
      </c>
      <c r="G78" s="3">
        <v>45120</v>
      </c>
      <c r="H78" s="3">
        <v>45118</v>
      </c>
      <c r="I78" s="3">
        <v>45120</v>
      </c>
      <c r="J78" s="3">
        <v>45120</v>
      </c>
      <c r="K78" s="3">
        <v>45120</v>
      </c>
    </row>
    <row r="79" spans="1:11" ht="12.75" hidden="1">
      <c r="A79" s="1" t="s">
        <v>67</v>
      </c>
      <c r="B79" s="3">
        <v>681428816</v>
      </c>
      <c r="C79" s="3">
        <v>825590513</v>
      </c>
      <c r="D79" s="3">
        <v>1012268974</v>
      </c>
      <c r="E79" s="3">
        <v>834311787</v>
      </c>
      <c r="F79" s="3">
        <v>974685442</v>
      </c>
      <c r="G79" s="3">
        <v>974685442</v>
      </c>
      <c r="H79" s="3">
        <v>1075395371</v>
      </c>
      <c r="I79" s="3">
        <v>953148582</v>
      </c>
      <c r="J79" s="3">
        <v>973329249</v>
      </c>
      <c r="K79" s="3">
        <v>1000143097</v>
      </c>
    </row>
    <row r="80" spans="1:11" ht="12.75" hidden="1">
      <c r="A80" s="1" t="s">
        <v>68</v>
      </c>
      <c r="B80" s="3">
        <v>247122756</v>
      </c>
      <c r="C80" s="3">
        <v>192945070</v>
      </c>
      <c r="D80" s="3">
        <v>262509079</v>
      </c>
      <c r="E80" s="3">
        <v>189309296</v>
      </c>
      <c r="F80" s="3">
        <v>253259070</v>
      </c>
      <c r="G80" s="3">
        <v>253259070</v>
      </c>
      <c r="H80" s="3">
        <v>269820498</v>
      </c>
      <c r="I80" s="3">
        <v>256659100</v>
      </c>
      <c r="J80" s="3">
        <v>268953077</v>
      </c>
      <c r="K80" s="3">
        <v>268953077</v>
      </c>
    </row>
    <row r="81" spans="1:11" ht="12.75" hidden="1">
      <c r="A81" s="1" t="s">
        <v>69</v>
      </c>
      <c r="B81" s="3">
        <v>483365401</v>
      </c>
      <c r="C81" s="3">
        <v>626513980</v>
      </c>
      <c r="D81" s="3">
        <v>742137654</v>
      </c>
      <c r="E81" s="3">
        <v>611063883</v>
      </c>
      <c r="F81" s="3">
        <v>731687693</v>
      </c>
      <c r="G81" s="3">
        <v>731687693</v>
      </c>
      <c r="H81" s="3">
        <v>820074687</v>
      </c>
      <c r="I81" s="3">
        <v>691763803</v>
      </c>
      <c r="J81" s="3">
        <v>681414803</v>
      </c>
      <c r="K81" s="3">
        <v>646415803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1044818720</v>
      </c>
      <c r="F83" s="3">
        <v>958272610</v>
      </c>
      <c r="G83" s="3">
        <v>958272610</v>
      </c>
      <c r="H83" s="3">
        <v>868353242</v>
      </c>
      <c r="I83" s="3">
        <v>1039333314</v>
      </c>
      <c r="J83" s="3">
        <v>1089449860</v>
      </c>
      <c r="K83" s="3">
        <v>1177361930</v>
      </c>
    </row>
    <row r="84" spans="1:11" ht="12.75" hidden="1">
      <c r="A84" s="1" t="s">
        <v>72</v>
      </c>
      <c r="B84" s="3">
        <v>69480607</v>
      </c>
      <c r="C84" s="3">
        <v>1261724180</v>
      </c>
      <c r="D84" s="3">
        <v>1431019036</v>
      </c>
      <c r="E84" s="3">
        <v>1236648493</v>
      </c>
      <c r="F84" s="3">
        <v>1464623685</v>
      </c>
      <c r="G84" s="3">
        <v>1464623685</v>
      </c>
      <c r="H84" s="3">
        <v>1657629177</v>
      </c>
      <c r="I84" s="3">
        <v>1389859558</v>
      </c>
      <c r="J84" s="3">
        <v>1377034325</v>
      </c>
      <c r="K84" s="3">
        <v>1330634783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45259275</v>
      </c>
      <c r="C5" s="6">
        <v>19302831</v>
      </c>
      <c r="D5" s="23">
        <v>20960988</v>
      </c>
      <c r="E5" s="24">
        <v>33522178</v>
      </c>
      <c r="F5" s="6">
        <v>33522178</v>
      </c>
      <c r="G5" s="25">
        <v>33522178</v>
      </c>
      <c r="H5" s="26">
        <v>30551025</v>
      </c>
      <c r="I5" s="24">
        <v>21777441</v>
      </c>
      <c r="J5" s="6">
        <v>22692092</v>
      </c>
      <c r="K5" s="25">
        <v>23690545</v>
      </c>
    </row>
    <row r="6" spans="1:11" ht="13.5">
      <c r="A6" s="22" t="s">
        <v>18</v>
      </c>
      <c r="B6" s="6">
        <v>70610202</v>
      </c>
      <c r="C6" s="6">
        <v>78694586</v>
      </c>
      <c r="D6" s="23">
        <v>71473509</v>
      </c>
      <c r="E6" s="24">
        <v>81193384</v>
      </c>
      <c r="F6" s="6">
        <v>81193384</v>
      </c>
      <c r="G6" s="25">
        <v>81193384</v>
      </c>
      <c r="H6" s="26">
        <v>52837497</v>
      </c>
      <c r="I6" s="24">
        <v>72988692</v>
      </c>
      <c r="J6" s="6">
        <v>76054218</v>
      </c>
      <c r="K6" s="25">
        <v>79400604</v>
      </c>
    </row>
    <row r="7" spans="1:11" ht="13.5">
      <c r="A7" s="22" t="s">
        <v>19</v>
      </c>
      <c r="B7" s="6">
        <v>879903</v>
      </c>
      <c r="C7" s="6">
        <v>972769</v>
      </c>
      <c r="D7" s="23">
        <v>571105</v>
      </c>
      <c r="E7" s="24">
        <v>226078</v>
      </c>
      <c r="F7" s="6">
        <v>226078</v>
      </c>
      <c r="G7" s="25">
        <v>226078</v>
      </c>
      <c r="H7" s="26">
        <v>5771</v>
      </c>
      <c r="I7" s="24">
        <v>1006234</v>
      </c>
      <c r="J7" s="6">
        <v>1048496</v>
      </c>
      <c r="K7" s="25">
        <v>1094630</v>
      </c>
    </row>
    <row r="8" spans="1:11" ht="13.5">
      <c r="A8" s="22" t="s">
        <v>20</v>
      </c>
      <c r="B8" s="6">
        <v>93984746</v>
      </c>
      <c r="C8" s="6">
        <v>95894659</v>
      </c>
      <c r="D8" s="23">
        <v>104202183</v>
      </c>
      <c r="E8" s="24">
        <v>108307000</v>
      </c>
      <c r="F8" s="6">
        <v>125140000</v>
      </c>
      <c r="G8" s="25">
        <v>125140000</v>
      </c>
      <c r="H8" s="26">
        <v>152423985</v>
      </c>
      <c r="I8" s="24">
        <v>111321000</v>
      </c>
      <c r="J8" s="6">
        <v>116458000</v>
      </c>
      <c r="K8" s="25">
        <v>115720000</v>
      </c>
    </row>
    <row r="9" spans="1:11" ht="13.5">
      <c r="A9" s="22" t="s">
        <v>21</v>
      </c>
      <c r="B9" s="6">
        <v>18877915</v>
      </c>
      <c r="C9" s="6">
        <v>29559123</v>
      </c>
      <c r="D9" s="23">
        <v>42661126</v>
      </c>
      <c r="E9" s="24">
        <v>21100971</v>
      </c>
      <c r="F9" s="6">
        <v>21100971</v>
      </c>
      <c r="G9" s="25">
        <v>21100971</v>
      </c>
      <c r="H9" s="26">
        <v>20544341</v>
      </c>
      <c r="I9" s="24">
        <v>33692302</v>
      </c>
      <c r="J9" s="6">
        <v>35107379</v>
      </c>
      <c r="K9" s="25">
        <v>36652103</v>
      </c>
    </row>
    <row r="10" spans="1:11" ht="25.5">
      <c r="A10" s="27" t="s">
        <v>97</v>
      </c>
      <c r="B10" s="28">
        <f>SUM(B5:B9)</f>
        <v>229612041</v>
      </c>
      <c r="C10" s="29">
        <f aca="true" t="shared" si="0" ref="C10:K10">SUM(C5:C9)</f>
        <v>224423968</v>
      </c>
      <c r="D10" s="30">
        <f t="shared" si="0"/>
        <v>239868911</v>
      </c>
      <c r="E10" s="28">
        <f t="shared" si="0"/>
        <v>244349611</v>
      </c>
      <c r="F10" s="29">
        <f t="shared" si="0"/>
        <v>261182611</v>
      </c>
      <c r="G10" s="31">
        <f t="shared" si="0"/>
        <v>261182611</v>
      </c>
      <c r="H10" s="32">
        <f t="shared" si="0"/>
        <v>256362619</v>
      </c>
      <c r="I10" s="28">
        <f t="shared" si="0"/>
        <v>240785669</v>
      </c>
      <c r="J10" s="29">
        <f t="shared" si="0"/>
        <v>251360185</v>
      </c>
      <c r="K10" s="31">
        <f t="shared" si="0"/>
        <v>256557882</v>
      </c>
    </row>
    <row r="11" spans="1:11" ht="13.5">
      <c r="A11" s="22" t="s">
        <v>22</v>
      </c>
      <c r="B11" s="6">
        <v>82490452</v>
      </c>
      <c r="C11" s="6">
        <v>92170697</v>
      </c>
      <c r="D11" s="23">
        <v>97129637</v>
      </c>
      <c r="E11" s="24">
        <v>106325647</v>
      </c>
      <c r="F11" s="6">
        <v>106325647</v>
      </c>
      <c r="G11" s="25">
        <v>106325647</v>
      </c>
      <c r="H11" s="26">
        <v>101160905</v>
      </c>
      <c r="I11" s="24">
        <v>104686027</v>
      </c>
      <c r="J11" s="6">
        <v>109082837</v>
      </c>
      <c r="K11" s="25">
        <v>113882486</v>
      </c>
    </row>
    <row r="12" spans="1:11" ht="13.5">
      <c r="A12" s="22" t="s">
        <v>23</v>
      </c>
      <c r="B12" s="6">
        <v>5770062</v>
      </c>
      <c r="C12" s="6">
        <v>5904552</v>
      </c>
      <c r="D12" s="23">
        <v>6085972</v>
      </c>
      <c r="E12" s="24">
        <v>6733332</v>
      </c>
      <c r="F12" s="6">
        <v>6733332</v>
      </c>
      <c r="G12" s="25">
        <v>6733332</v>
      </c>
      <c r="H12" s="26">
        <v>6295861</v>
      </c>
      <c r="I12" s="24">
        <v>6995933</v>
      </c>
      <c r="J12" s="6">
        <v>7289760</v>
      </c>
      <c r="K12" s="25">
        <v>7610511</v>
      </c>
    </row>
    <row r="13" spans="1:11" ht="13.5">
      <c r="A13" s="22" t="s">
        <v>98</v>
      </c>
      <c r="B13" s="6">
        <v>55186928</v>
      </c>
      <c r="C13" s="6">
        <v>48598966</v>
      </c>
      <c r="D13" s="23">
        <v>40726141</v>
      </c>
      <c r="E13" s="24">
        <v>57703449</v>
      </c>
      <c r="F13" s="6">
        <v>10000001</v>
      </c>
      <c r="G13" s="25">
        <v>10000001</v>
      </c>
      <c r="H13" s="26">
        <v>11200</v>
      </c>
      <c r="I13" s="24">
        <v>7550000</v>
      </c>
      <c r="J13" s="6">
        <v>7867100</v>
      </c>
      <c r="K13" s="25">
        <v>8213254</v>
      </c>
    </row>
    <row r="14" spans="1:11" ht="13.5">
      <c r="A14" s="22" t="s">
        <v>24</v>
      </c>
      <c r="B14" s="6">
        <v>41287517</v>
      </c>
      <c r="C14" s="6">
        <v>45494957</v>
      </c>
      <c r="D14" s="23">
        <v>52206205</v>
      </c>
      <c r="E14" s="24">
        <v>43145455</v>
      </c>
      <c r="F14" s="6">
        <v>10000000</v>
      </c>
      <c r="G14" s="25">
        <v>10000000</v>
      </c>
      <c r="H14" s="26">
        <v>6509708</v>
      </c>
      <c r="I14" s="24">
        <v>10000000</v>
      </c>
      <c r="J14" s="6">
        <v>10420000</v>
      </c>
      <c r="K14" s="25">
        <v>7000000</v>
      </c>
    </row>
    <row r="15" spans="1:11" ht="13.5">
      <c r="A15" s="22" t="s">
        <v>99</v>
      </c>
      <c r="B15" s="6">
        <v>58163451</v>
      </c>
      <c r="C15" s="6">
        <v>29645605</v>
      </c>
      <c r="D15" s="23">
        <v>44693615</v>
      </c>
      <c r="E15" s="24">
        <v>64241434</v>
      </c>
      <c r="F15" s="6">
        <v>35168119</v>
      </c>
      <c r="G15" s="25">
        <v>35168119</v>
      </c>
      <c r="H15" s="26">
        <v>14571794</v>
      </c>
      <c r="I15" s="24">
        <v>21886550</v>
      </c>
      <c r="J15" s="6">
        <v>20469780</v>
      </c>
      <c r="K15" s="25">
        <v>21370450</v>
      </c>
    </row>
    <row r="16" spans="1:11" ht="13.5">
      <c r="A16" s="22" t="s">
        <v>20</v>
      </c>
      <c r="B16" s="6">
        <v>908521</v>
      </c>
      <c r="C16" s="6">
        <v>200000</v>
      </c>
      <c r="D16" s="23">
        <v>512000</v>
      </c>
      <c r="E16" s="24">
        <v>3382555</v>
      </c>
      <c r="F16" s="6">
        <v>3182555</v>
      </c>
      <c r="G16" s="25">
        <v>3182555</v>
      </c>
      <c r="H16" s="26">
        <v>770457</v>
      </c>
      <c r="I16" s="24">
        <v>4103921</v>
      </c>
      <c r="J16" s="6">
        <v>4276286</v>
      </c>
      <c r="K16" s="25">
        <v>4464442</v>
      </c>
    </row>
    <row r="17" spans="1:11" ht="13.5">
      <c r="A17" s="22" t="s">
        <v>25</v>
      </c>
      <c r="B17" s="6">
        <v>105690820</v>
      </c>
      <c r="C17" s="6">
        <v>135646465</v>
      </c>
      <c r="D17" s="23">
        <v>162512213</v>
      </c>
      <c r="E17" s="24">
        <v>145784602</v>
      </c>
      <c r="F17" s="6">
        <v>82213186</v>
      </c>
      <c r="G17" s="25">
        <v>82213186</v>
      </c>
      <c r="H17" s="26">
        <v>112030237</v>
      </c>
      <c r="I17" s="24">
        <v>73380763</v>
      </c>
      <c r="J17" s="6">
        <v>83683421</v>
      </c>
      <c r="K17" s="25">
        <v>86667488</v>
      </c>
    </row>
    <row r="18" spans="1:11" ht="13.5">
      <c r="A18" s="33" t="s">
        <v>26</v>
      </c>
      <c r="B18" s="34">
        <f>SUM(B11:B17)</f>
        <v>349497751</v>
      </c>
      <c r="C18" s="35">
        <f aca="true" t="shared" si="1" ref="C18:K18">SUM(C11:C17)</f>
        <v>357661242</v>
      </c>
      <c r="D18" s="36">
        <f t="shared" si="1"/>
        <v>403865783</v>
      </c>
      <c r="E18" s="34">
        <f t="shared" si="1"/>
        <v>427316474</v>
      </c>
      <c r="F18" s="35">
        <f t="shared" si="1"/>
        <v>253622840</v>
      </c>
      <c r="G18" s="37">
        <f t="shared" si="1"/>
        <v>253622840</v>
      </c>
      <c r="H18" s="38">
        <f t="shared" si="1"/>
        <v>241350162</v>
      </c>
      <c r="I18" s="34">
        <f t="shared" si="1"/>
        <v>228603194</v>
      </c>
      <c r="J18" s="35">
        <f t="shared" si="1"/>
        <v>243089184</v>
      </c>
      <c r="K18" s="37">
        <f t="shared" si="1"/>
        <v>249208631</v>
      </c>
    </row>
    <row r="19" spans="1:11" ht="13.5">
      <c r="A19" s="33" t="s">
        <v>27</v>
      </c>
      <c r="B19" s="39">
        <f>+B10-B18</f>
        <v>-119885710</v>
      </c>
      <c r="C19" s="40">
        <f aca="true" t="shared" si="2" ref="C19:K19">+C10-C18</f>
        <v>-133237274</v>
      </c>
      <c r="D19" s="41">
        <f t="shared" si="2"/>
        <v>-163996872</v>
      </c>
      <c r="E19" s="39">
        <f t="shared" si="2"/>
        <v>-182966863</v>
      </c>
      <c r="F19" s="40">
        <f t="shared" si="2"/>
        <v>7559771</v>
      </c>
      <c r="G19" s="42">
        <f t="shared" si="2"/>
        <v>7559771</v>
      </c>
      <c r="H19" s="43">
        <f t="shared" si="2"/>
        <v>15012457</v>
      </c>
      <c r="I19" s="39">
        <f t="shared" si="2"/>
        <v>12182475</v>
      </c>
      <c r="J19" s="40">
        <f t="shared" si="2"/>
        <v>8271001</v>
      </c>
      <c r="K19" s="42">
        <f t="shared" si="2"/>
        <v>7349251</v>
      </c>
    </row>
    <row r="20" spans="1:11" ht="25.5">
      <c r="A20" s="44" t="s">
        <v>28</v>
      </c>
      <c r="B20" s="45">
        <v>745219</v>
      </c>
      <c r="C20" s="46">
        <v>37352458</v>
      </c>
      <c r="D20" s="47">
        <v>66384863</v>
      </c>
      <c r="E20" s="45">
        <v>47550000</v>
      </c>
      <c r="F20" s="46">
        <v>47550000</v>
      </c>
      <c r="G20" s="48">
        <v>47550000</v>
      </c>
      <c r="H20" s="49">
        <v>42144123</v>
      </c>
      <c r="I20" s="45">
        <v>52220000</v>
      </c>
      <c r="J20" s="46">
        <v>57089000</v>
      </c>
      <c r="K20" s="48">
        <v>54997000</v>
      </c>
    </row>
    <row r="21" spans="1:11" ht="63.75">
      <c r="A21" s="50" t="s">
        <v>100</v>
      </c>
      <c r="B21" s="51">
        <v>785332</v>
      </c>
      <c r="C21" s="52">
        <v>261</v>
      </c>
      <c r="D21" s="53">
        <v>3839097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101</v>
      </c>
      <c r="B22" s="57">
        <f>SUM(B19:B21)</f>
        <v>-118355159</v>
      </c>
      <c r="C22" s="58">
        <f aca="true" t="shared" si="3" ref="C22:K22">SUM(C19:C21)</f>
        <v>-95884555</v>
      </c>
      <c r="D22" s="59">
        <f t="shared" si="3"/>
        <v>-93772912</v>
      </c>
      <c r="E22" s="57">
        <f t="shared" si="3"/>
        <v>-135416863</v>
      </c>
      <c r="F22" s="58">
        <f t="shared" si="3"/>
        <v>55109771</v>
      </c>
      <c r="G22" s="60">
        <f t="shared" si="3"/>
        <v>55109771</v>
      </c>
      <c r="H22" s="61">
        <f t="shared" si="3"/>
        <v>57156580</v>
      </c>
      <c r="I22" s="57">
        <f t="shared" si="3"/>
        <v>64402475</v>
      </c>
      <c r="J22" s="58">
        <f t="shared" si="3"/>
        <v>65360001</v>
      </c>
      <c r="K22" s="60">
        <f t="shared" si="3"/>
        <v>62346251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-118355159</v>
      </c>
      <c r="C24" s="40">
        <f aca="true" t="shared" si="4" ref="C24:K24">SUM(C22:C23)</f>
        <v>-95884555</v>
      </c>
      <c r="D24" s="41">
        <f t="shared" si="4"/>
        <v>-93772912</v>
      </c>
      <c r="E24" s="39">
        <f t="shared" si="4"/>
        <v>-135416863</v>
      </c>
      <c r="F24" s="40">
        <f t="shared" si="4"/>
        <v>55109771</v>
      </c>
      <c r="G24" s="42">
        <f t="shared" si="4"/>
        <v>55109771</v>
      </c>
      <c r="H24" s="43">
        <f t="shared" si="4"/>
        <v>57156580</v>
      </c>
      <c r="I24" s="39">
        <f t="shared" si="4"/>
        <v>64402475</v>
      </c>
      <c r="J24" s="40">
        <f t="shared" si="4"/>
        <v>65360001</v>
      </c>
      <c r="K24" s="42">
        <f t="shared" si="4"/>
        <v>62346251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482387</v>
      </c>
      <c r="C27" s="7">
        <v>10520814</v>
      </c>
      <c r="D27" s="69">
        <v>17312468</v>
      </c>
      <c r="E27" s="70">
        <v>66182115</v>
      </c>
      <c r="F27" s="7">
        <v>82882115</v>
      </c>
      <c r="G27" s="71">
        <v>82882115</v>
      </c>
      <c r="H27" s="72">
        <v>31654006</v>
      </c>
      <c r="I27" s="70">
        <v>109689375</v>
      </c>
      <c r="J27" s="7">
        <v>79507391</v>
      </c>
      <c r="K27" s="71">
        <v>56545208</v>
      </c>
    </row>
    <row r="28" spans="1:11" ht="13.5">
      <c r="A28" s="73" t="s">
        <v>33</v>
      </c>
      <c r="B28" s="6">
        <v>304449</v>
      </c>
      <c r="C28" s="6">
        <v>10440460</v>
      </c>
      <c r="D28" s="23">
        <v>17136095</v>
      </c>
      <c r="E28" s="24">
        <v>66182115</v>
      </c>
      <c r="F28" s="6">
        <v>66182115</v>
      </c>
      <c r="G28" s="25">
        <v>66182115</v>
      </c>
      <c r="H28" s="26">
        <v>0</v>
      </c>
      <c r="I28" s="24">
        <v>90728937</v>
      </c>
      <c r="J28" s="6">
        <v>73630629</v>
      </c>
      <c r="K28" s="25">
        <v>53692300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80354</v>
      </c>
      <c r="D31" s="23">
        <v>176373</v>
      </c>
      <c r="E31" s="24">
        <v>0</v>
      </c>
      <c r="F31" s="6">
        <v>16700000</v>
      </c>
      <c r="G31" s="25">
        <v>16700000</v>
      </c>
      <c r="H31" s="26">
        <v>0</v>
      </c>
      <c r="I31" s="24">
        <v>18960438</v>
      </c>
      <c r="J31" s="6">
        <v>5876762</v>
      </c>
      <c r="K31" s="25">
        <v>2852908</v>
      </c>
    </row>
    <row r="32" spans="1:11" ht="13.5">
      <c r="A32" s="33" t="s">
        <v>36</v>
      </c>
      <c r="B32" s="7">
        <f>SUM(B28:B31)</f>
        <v>304449</v>
      </c>
      <c r="C32" s="7">
        <f aca="true" t="shared" si="5" ref="C32:K32">SUM(C28:C31)</f>
        <v>10520814</v>
      </c>
      <c r="D32" s="69">
        <f t="shared" si="5"/>
        <v>17312468</v>
      </c>
      <c r="E32" s="70">
        <f t="shared" si="5"/>
        <v>66182115</v>
      </c>
      <c r="F32" s="7">
        <f t="shared" si="5"/>
        <v>82882115</v>
      </c>
      <c r="G32" s="71">
        <f t="shared" si="5"/>
        <v>82882115</v>
      </c>
      <c r="H32" s="72">
        <f t="shared" si="5"/>
        <v>0</v>
      </c>
      <c r="I32" s="70">
        <f t="shared" si="5"/>
        <v>109689375</v>
      </c>
      <c r="J32" s="7">
        <f t="shared" si="5"/>
        <v>79507391</v>
      </c>
      <c r="K32" s="71">
        <f t="shared" si="5"/>
        <v>56545208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166817775</v>
      </c>
      <c r="C35" s="6">
        <v>253685115</v>
      </c>
      <c r="D35" s="23">
        <v>103805425</v>
      </c>
      <c r="E35" s="24">
        <v>120573215</v>
      </c>
      <c r="F35" s="6">
        <v>120573215</v>
      </c>
      <c r="G35" s="25">
        <v>120573215</v>
      </c>
      <c r="H35" s="26">
        <v>-6253436</v>
      </c>
      <c r="I35" s="24">
        <v>141085314</v>
      </c>
      <c r="J35" s="6">
        <v>119810593</v>
      </c>
      <c r="K35" s="25">
        <v>119810593</v>
      </c>
    </row>
    <row r="36" spans="1:11" ht="13.5">
      <c r="A36" s="22" t="s">
        <v>39</v>
      </c>
      <c r="B36" s="6">
        <v>906582247</v>
      </c>
      <c r="C36" s="6">
        <v>920355249</v>
      </c>
      <c r="D36" s="23">
        <v>918700423</v>
      </c>
      <c r="E36" s="24">
        <v>814902801</v>
      </c>
      <c r="F36" s="6">
        <v>831602801</v>
      </c>
      <c r="G36" s="25">
        <v>831602801</v>
      </c>
      <c r="H36" s="26">
        <v>947875699</v>
      </c>
      <c r="I36" s="24">
        <v>1110067323</v>
      </c>
      <c r="J36" s="6">
        <v>1061359487</v>
      </c>
      <c r="K36" s="25">
        <v>1038397304</v>
      </c>
    </row>
    <row r="37" spans="1:11" ht="13.5">
      <c r="A37" s="22" t="s">
        <v>40</v>
      </c>
      <c r="B37" s="6">
        <v>573353387</v>
      </c>
      <c r="C37" s="6">
        <v>835249493</v>
      </c>
      <c r="D37" s="23">
        <v>778206636</v>
      </c>
      <c r="E37" s="24">
        <v>259756744</v>
      </c>
      <c r="F37" s="6">
        <v>259756744</v>
      </c>
      <c r="G37" s="25">
        <v>259756744</v>
      </c>
      <c r="H37" s="26">
        <v>639689996</v>
      </c>
      <c r="I37" s="24">
        <v>87363630</v>
      </c>
      <c r="J37" s="6">
        <v>87363630</v>
      </c>
      <c r="K37" s="25">
        <v>87363630</v>
      </c>
    </row>
    <row r="38" spans="1:11" ht="13.5">
      <c r="A38" s="22" t="s">
        <v>41</v>
      </c>
      <c r="B38" s="6">
        <v>27890355</v>
      </c>
      <c r="C38" s="6">
        <v>22673194</v>
      </c>
      <c r="D38" s="23">
        <v>32397732</v>
      </c>
      <c r="E38" s="24">
        <v>16735103</v>
      </c>
      <c r="F38" s="6">
        <v>16735103</v>
      </c>
      <c r="G38" s="25">
        <v>16735103</v>
      </c>
      <c r="H38" s="26">
        <v>32397732</v>
      </c>
      <c r="I38" s="24">
        <v>16735103</v>
      </c>
      <c r="J38" s="6">
        <v>16735103</v>
      </c>
      <c r="K38" s="25">
        <v>16735103</v>
      </c>
    </row>
    <row r="39" spans="1:11" ht="13.5">
      <c r="A39" s="22" t="s">
        <v>42</v>
      </c>
      <c r="B39" s="6">
        <v>590511442</v>
      </c>
      <c r="C39" s="6">
        <v>588550286</v>
      </c>
      <c r="D39" s="23">
        <v>453511031</v>
      </c>
      <c r="E39" s="24">
        <v>658984169</v>
      </c>
      <c r="F39" s="6">
        <v>485157535</v>
      </c>
      <c r="G39" s="25">
        <v>485157535</v>
      </c>
      <c r="H39" s="26">
        <v>276119451</v>
      </c>
      <c r="I39" s="24">
        <v>1082651429</v>
      </c>
      <c r="J39" s="6">
        <v>1077071347</v>
      </c>
      <c r="K39" s="25">
        <v>1054109164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-77503653</v>
      </c>
      <c r="I42" s="24">
        <v>-112175172</v>
      </c>
      <c r="J42" s="6">
        <v>-129042997</v>
      </c>
      <c r="K42" s="25">
        <v>-129042711</v>
      </c>
    </row>
    <row r="43" spans="1:11" ht="13.5">
      <c r="A43" s="22" t="s">
        <v>45</v>
      </c>
      <c r="B43" s="6">
        <v>0</v>
      </c>
      <c r="C43" s="6">
        <v>-286766</v>
      </c>
      <c r="D43" s="23">
        <v>276766</v>
      </c>
      <c r="E43" s="24">
        <v>-434500</v>
      </c>
      <c r="F43" s="6">
        <v>0</v>
      </c>
      <c r="G43" s="25">
        <v>0</v>
      </c>
      <c r="H43" s="26">
        <v>-31654006</v>
      </c>
      <c r="I43" s="24">
        <v>-109689375</v>
      </c>
      <c r="J43" s="6">
        <v>-79507391</v>
      </c>
      <c r="K43" s="25">
        <v>-56545208</v>
      </c>
    </row>
    <row r="44" spans="1:11" ht="13.5">
      <c r="A44" s="22" t="s">
        <v>46</v>
      </c>
      <c r="B44" s="6">
        <v>1479268</v>
      </c>
      <c r="C44" s="6">
        <v>27727</v>
      </c>
      <c r="D44" s="23">
        <v>33673</v>
      </c>
      <c r="E44" s="24">
        <v>-974696</v>
      </c>
      <c r="F44" s="6">
        <v>0</v>
      </c>
      <c r="G44" s="25">
        <v>0</v>
      </c>
      <c r="H44" s="26">
        <v>-1567925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3485864</v>
      </c>
      <c r="C45" s="7">
        <v>2733005</v>
      </c>
      <c r="D45" s="69">
        <v>2829517</v>
      </c>
      <c r="E45" s="70">
        <v>13237118</v>
      </c>
      <c r="F45" s="7">
        <v>14646314</v>
      </c>
      <c r="G45" s="71">
        <v>14646314</v>
      </c>
      <c r="H45" s="72">
        <v>-10246392</v>
      </c>
      <c r="I45" s="70">
        <v>-199849451</v>
      </c>
      <c r="J45" s="7">
        <v>-193904074</v>
      </c>
      <c r="K45" s="71">
        <v>-170941605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2971798</v>
      </c>
      <c r="C48" s="6">
        <v>142759978</v>
      </c>
      <c r="D48" s="23">
        <v>-13154813</v>
      </c>
      <c r="E48" s="24">
        <v>47797752</v>
      </c>
      <c r="F48" s="6">
        <v>47797752</v>
      </c>
      <c r="G48" s="25">
        <v>47797752</v>
      </c>
      <c r="H48" s="26">
        <v>-146710981</v>
      </c>
      <c r="I48" s="24">
        <v>69914717</v>
      </c>
      <c r="J48" s="6">
        <v>47035130</v>
      </c>
      <c r="K48" s="25">
        <v>47035130</v>
      </c>
    </row>
    <row r="49" spans="1:11" ht="13.5">
      <c r="A49" s="22" t="s">
        <v>50</v>
      </c>
      <c r="B49" s="6">
        <f>+B75</f>
        <v>580827937</v>
      </c>
      <c r="C49" s="6">
        <f aca="true" t="shared" si="6" ref="C49:K49">+C75</f>
        <v>1000037251</v>
      </c>
      <c r="D49" s="23">
        <f t="shared" si="6"/>
        <v>960246110</v>
      </c>
      <c r="E49" s="24">
        <f t="shared" si="6"/>
        <v>263396783</v>
      </c>
      <c r="F49" s="6">
        <f t="shared" si="6"/>
        <v>263396783</v>
      </c>
      <c r="G49" s="25">
        <f t="shared" si="6"/>
        <v>263396783</v>
      </c>
      <c r="H49" s="26">
        <f t="shared" si="6"/>
        <v>679358995.7703605</v>
      </c>
      <c r="I49" s="24">
        <f t="shared" si="6"/>
        <v>54616605.96136385</v>
      </c>
      <c r="J49" s="6">
        <f t="shared" si="6"/>
        <v>70384298.06249493</v>
      </c>
      <c r="K49" s="25">
        <f t="shared" si="6"/>
        <v>71354263.10468444</v>
      </c>
    </row>
    <row r="50" spans="1:11" ht="13.5">
      <c r="A50" s="33" t="s">
        <v>51</v>
      </c>
      <c r="B50" s="7">
        <f>+B48-B49</f>
        <v>-577856139</v>
      </c>
      <c r="C50" s="7">
        <f aca="true" t="shared" si="7" ref="C50:K50">+C48-C49</f>
        <v>-857277273</v>
      </c>
      <c r="D50" s="69">
        <f t="shared" si="7"/>
        <v>-973400923</v>
      </c>
      <c r="E50" s="70">
        <f t="shared" si="7"/>
        <v>-215599031</v>
      </c>
      <c r="F50" s="7">
        <f t="shared" si="7"/>
        <v>-215599031</v>
      </c>
      <c r="G50" s="71">
        <f t="shared" si="7"/>
        <v>-215599031</v>
      </c>
      <c r="H50" s="72">
        <f t="shared" si="7"/>
        <v>-826069976.7703605</v>
      </c>
      <c r="I50" s="70">
        <f t="shared" si="7"/>
        <v>15298111.038636148</v>
      </c>
      <c r="J50" s="7">
        <f t="shared" si="7"/>
        <v>-23349168.062494934</v>
      </c>
      <c r="K50" s="71">
        <f t="shared" si="7"/>
        <v>-24319133.104684442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845161009</v>
      </c>
      <c r="C53" s="6">
        <v>920068483</v>
      </c>
      <c r="D53" s="23">
        <v>901486931</v>
      </c>
      <c r="E53" s="24">
        <v>814458301</v>
      </c>
      <c r="F53" s="6">
        <v>831158301</v>
      </c>
      <c r="G53" s="25">
        <v>831158301</v>
      </c>
      <c r="H53" s="26">
        <v>930672207</v>
      </c>
      <c r="I53" s="24">
        <v>1109622823</v>
      </c>
      <c r="J53" s="6">
        <v>1060914987</v>
      </c>
      <c r="K53" s="25">
        <v>1037952804</v>
      </c>
    </row>
    <row r="54" spans="1:11" ht="13.5">
      <c r="A54" s="22" t="s">
        <v>54</v>
      </c>
      <c r="B54" s="6">
        <v>0</v>
      </c>
      <c r="C54" s="6">
        <v>41171442</v>
      </c>
      <c r="D54" s="23">
        <v>41889427</v>
      </c>
      <c r="E54" s="24">
        <v>57703449</v>
      </c>
      <c r="F54" s="6">
        <v>10000001</v>
      </c>
      <c r="G54" s="25">
        <v>10000001</v>
      </c>
      <c r="H54" s="26">
        <v>11200</v>
      </c>
      <c r="I54" s="24">
        <v>7550000</v>
      </c>
      <c r="J54" s="6">
        <v>7867100</v>
      </c>
      <c r="K54" s="25">
        <v>8213254</v>
      </c>
    </row>
    <row r="55" spans="1:11" ht="13.5">
      <c r="A55" s="22" t="s">
        <v>55</v>
      </c>
      <c r="B55" s="6">
        <v>0</v>
      </c>
      <c r="C55" s="6">
        <v>0</v>
      </c>
      <c r="D55" s="23">
        <v>369452</v>
      </c>
      <c r="E55" s="24">
        <v>0</v>
      </c>
      <c r="F55" s="6">
        <v>0</v>
      </c>
      <c r="G55" s="25">
        <v>0</v>
      </c>
      <c r="H55" s="26">
        <v>0</v>
      </c>
      <c r="I55" s="24">
        <v>1058175</v>
      </c>
      <c r="J55" s="6">
        <v>1275715</v>
      </c>
      <c r="K55" s="25">
        <v>1130850</v>
      </c>
    </row>
    <row r="56" spans="1:11" ht="13.5">
      <c r="A56" s="22" t="s">
        <v>56</v>
      </c>
      <c r="B56" s="6">
        <v>7133558</v>
      </c>
      <c r="C56" s="6">
        <v>6970340</v>
      </c>
      <c r="D56" s="23">
        <v>7542532</v>
      </c>
      <c r="E56" s="24">
        <v>18545581</v>
      </c>
      <c r="F56" s="6">
        <v>19398229</v>
      </c>
      <c r="G56" s="25">
        <v>19398229</v>
      </c>
      <c r="H56" s="26">
        <v>11627789</v>
      </c>
      <c r="I56" s="24">
        <v>21105787</v>
      </c>
      <c r="J56" s="6">
        <v>28422909</v>
      </c>
      <c r="K56" s="25">
        <v>28975513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103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1.2289257577336976</v>
      </c>
      <c r="I70" s="5">
        <f t="shared" si="8"/>
        <v>0.5115001449175667</v>
      </c>
      <c r="J70" s="5">
        <f t="shared" si="8"/>
        <v>0.28345583646712663</v>
      </c>
      <c r="K70" s="5">
        <f t="shared" si="8"/>
        <v>0.2701216637995405</v>
      </c>
    </row>
    <row r="71" spans="1:11" ht="12.75" hidden="1">
      <c r="A71" s="1" t="s">
        <v>104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104370965</v>
      </c>
      <c r="I71" s="2">
        <f t="shared" si="9"/>
        <v>51232054</v>
      </c>
      <c r="J71" s="2">
        <f t="shared" si="9"/>
        <v>29583471</v>
      </c>
      <c r="K71" s="2">
        <f t="shared" si="9"/>
        <v>29432262</v>
      </c>
    </row>
    <row r="72" spans="1:11" ht="12.75" hidden="1">
      <c r="A72" s="1" t="s">
        <v>105</v>
      </c>
      <c r="B72" s="2">
        <f>+B77</f>
        <v>118718775</v>
      </c>
      <c r="C72" s="2">
        <f aca="true" t="shared" si="10" ref="C72:K72">+C77</f>
        <v>101757597</v>
      </c>
      <c r="D72" s="2">
        <f t="shared" si="10"/>
        <v>96243643</v>
      </c>
      <c r="E72" s="2">
        <f t="shared" si="10"/>
        <v>115876350</v>
      </c>
      <c r="F72" s="2">
        <f t="shared" si="10"/>
        <v>115876350</v>
      </c>
      <c r="G72" s="2">
        <f t="shared" si="10"/>
        <v>115876350</v>
      </c>
      <c r="H72" s="2">
        <f t="shared" si="10"/>
        <v>84928617</v>
      </c>
      <c r="I72" s="2">
        <f t="shared" si="10"/>
        <v>100160390</v>
      </c>
      <c r="J72" s="2">
        <f t="shared" si="10"/>
        <v>104367126</v>
      </c>
      <c r="K72" s="2">
        <f t="shared" si="10"/>
        <v>108959280</v>
      </c>
    </row>
    <row r="73" spans="1:11" ht="12.75" hidden="1">
      <c r="A73" s="1" t="s">
        <v>106</v>
      </c>
      <c r="B73" s="2">
        <f>+B74</f>
        <v>-34718248.49999999</v>
      </c>
      <c r="C73" s="2">
        <f aca="true" t="shared" si="11" ref="C73:K73">+(C78+C80+C81+C82)-(B78+B80+B81+B82)</f>
        <v>-52884563</v>
      </c>
      <c r="D73" s="2">
        <f t="shared" si="11"/>
        <v>6284930</v>
      </c>
      <c r="E73" s="2">
        <f t="shared" si="11"/>
        <v>-43543464</v>
      </c>
      <c r="F73" s="2">
        <f>+(F78+F80+F81+F82)-(D78+D80+D81+D82)</f>
        <v>-43543464</v>
      </c>
      <c r="G73" s="2">
        <f>+(G78+G80+G81+G82)-(D78+D80+D81+D82)</f>
        <v>-43543464</v>
      </c>
      <c r="H73" s="2">
        <f>+(H78+H80+H81+H82)-(D78+D80+D81+D82)</f>
        <v>22969243</v>
      </c>
      <c r="I73" s="2">
        <f>+(I78+I80+I81+I82)-(E78+E80+E81+E82)</f>
        <v>-1604866</v>
      </c>
      <c r="J73" s="2">
        <f t="shared" si="11"/>
        <v>1604866</v>
      </c>
      <c r="K73" s="2">
        <f t="shared" si="11"/>
        <v>0</v>
      </c>
    </row>
    <row r="74" spans="1:11" ht="12.75" hidden="1">
      <c r="A74" s="1" t="s">
        <v>107</v>
      </c>
      <c r="B74" s="2">
        <f>+TREND(C74:E74)</f>
        <v>-34718248.49999999</v>
      </c>
      <c r="C74" s="2">
        <f>+C73</f>
        <v>-52884563</v>
      </c>
      <c r="D74" s="2">
        <f aca="true" t="shared" si="12" ref="D74:K74">+D73</f>
        <v>6284930</v>
      </c>
      <c r="E74" s="2">
        <f t="shared" si="12"/>
        <v>-43543464</v>
      </c>
      <c r="F74" s="2">
        <f t="shared" si="12"/>
        <v>-43543464</v>
      </c>
      <c r="G74" s="2">
        <f t="shared" si="12"/>
        <v>-43543464</v>
      </c>
      <c r="H74" s="2">
        <f t="shared" si="12"/>
        <v>22969243</v>
      </c>
      <c r="I74" s="2">
        <f t="shared" si="12"/>
        <v>-1604866</v>
      </c>
      <c r="J74" s="2">
        <f t="shared" si="12"/>
        <v>1604866</v>
      </c>
      <c r="K74" s="2">
        <f t="shared" si="12"/>
        <v>0</v>
      </c>
    </row>
    <row r="75" spans="1:11" ht="12.75" hidden="1">
      <c r="A75" s="1" t="s">
        <v>108</v>
      </c>
      <c r="B75" s="2">
        <f>+B84-(((B80+B81+B78)*B70)-B79)</f>
        <v>580827937</v>
      </c>
      <c r="C75" s="2">
        <f aca="true" t="shared" si="13" ref="C75:K75">+C84-(((C80+C81+C78)*C70)-C79)</f>
        <v>1000037251</v>
      </c>
      <c r="D75" s="2">
        <f t="shared" si="13"/>
        <v>960246110</v>
      </c>
      <c r="E75" s="2">
        <f t="shared" si="13"/>
        <v>263396783</v>
      </c>
      <c r="F75" s="2">
        <f t="shared" si="13"/>
        <v>263396783</v>
      </c>
      <c r="G75" s="2">
        <f t="shared" si="13"/>
        <v>263396783</v>
      </c>
      <c r="H75" s="2">
        <f t="shared" si="13"/>
        <v>679358995.7703605</v>
      </c>
      <c r="I75" s="2">
        <f t="shared" si="13"/>
        <v>54616605.96136385</v>
      </c>
      <c r="J75" s="2">
        <f t="shared" si="13"/>
        <v>70384298.06249493</v>
      </c>
      <c r="K75" s="2">
        <f t="shared" si="13"/>
        <v>71354263.10468444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118718775</v>
      </c>
      <c r="C77" s="3">
        <v>101757597</v>
      </c>
      <c r="D77" s="3">
        <v>96243643</v>
      </c>
      <c r="E77" s="3">
        <v>115876350</v>
      </c>
      <c r="F77" s="3">
        <v>115876350</v>
      </c>
      <c r="G77" s="3">
        <v>115876350</v>
      </c>
      <c r="H77" s="3">
        <v>84928617</v>
      </c>
      <c r="I77" s="3">
        <v>100160390</v>
      </c>
      <c r="J77" s="3">
        <v>104367126</v>
      </c>
      <c r="K77" s="3">
        <v>108959280</v>
      </c>
    </row>
    <row r="78" spans="1:11" ht="12.75" hidden="1">
      <c r="A78" s="1" t="s">
        <v>66</v>
      </c>
      <c r="B78" s="3">
        <v>0</v>
      </c>
      <c r="C78" s="3">
        <v>286766</v>
      </c>
      <c r="D78" s="3">
        <v>10000</v>
      </c>
      <c r="E78" s="3">
        <v>444500</v>
      </c>
      <c r="F78" s="3">
        <v>444500</v>
      </c>
      <c r="G78" s="3">
        <v>444500</v>
      </c>
      <c r="H78" s="3">
        <v>0</v>
      </c>
      <c r="I78" s="3">
        <v>444500</v>
      </c>
      <c r="J78" s="3">
        <v>444500</v>
      </c>
      <c r="K78" s="3">
        <v>444500</v>
      </c>
    </row>
    <row r="79" spans="1:11" ht="12.75" hidden="1">
      <c r="A79" s="1" t="s">
        <v>67</v>
      </c>
      <c r="B79" s="3">
        <v>563427501</v>
      </c>
      <c r="C79" s="3">
        <v>824065950</v>
      </c>
      <c r="D79" s="3">
        <v>766277059</v>
      </c>
      <c r="E79" s="3">
        <v>243099279</v>
      </c>
      <c r="F79" s="3">
        <v>243099279</v>
      </c>
      <c r="G79" s="3">
        <v>243099279</v>
      </c>
      <c r="H79" s="3">
        <v>627733162</v>
      </c>
      <c r="I79" s="3">
        <v>70706165</v>
      </c>
      <c r="J79" s="3">
        <v>70706165</v>
      </c>
      <c r="K79" s="3">
        <v>70706165</v>
      </c>
    </row>
    <row r="80" spans="1:11" ht="12.75" hidden="1">
      <c r="A80" s="1" t="s">
        <v>68</v>
      </c>
      <c r="B80" s="3">
        <v>83899634</v>
      </c>
      <c r="C80" s="3">
        <v>27987266</v>
      </c>
      <c r="D80" s="3">
        <v>22155650</v>
      </c>
      <c r="E80" s="3">
        <v>72298299</v>
      </c>
      <c r="F80" s="3">
        <v>72298299</v>
      </c>
      <c r="G80" s="3">
        <v>72298299</v>
      </c>
      <c r="H80" s="3">
        <v>33484396</v>
      </c>
      <c r="I80" s="3">
        <v>70693433</v>
      </c>
      <c r="J80" s="3">
        <v>72298299</v>
      </c>
      <c r="K80" s="3">
        <v>72298299</v>
      </c>
    </row>
    <row r="81" spans="1:11" ht="12.75" hidden="1">
      <c r="A81" s="1" t="s">
        <v>69</v>
      </c>
      <c r="B81" s="3">
        <v>78986262</v>
      </c>
      <c r="C81" s="3">
        <v>81727301</v>
      </c>
      <c r="D81" s="3">
        <v>94120613</v>
      </c>
      <c r="E81" s="3">
        <v>0</v>
      </c>
      <c r="F81" s="3">
        <v>0</v>
      </c>
      <c r="G81" s="3">
        <v>0</v>
      </c>
      <c r="H81" s="3">
        <v>105771110</v>
      </c>
      <c r="I81" s="3">
        <v>0</v>
      </c>
      <c r="J81" s="3">
        <v>0</v>
      </c>
      <c r="K81" s="3">
        <v>0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104370965</v>
      </c>
      <c r="I83" s="3">
        <v>51232054</v>
      </c>
      <c r="J83" s="3">
        <v>29583471</v>
      </c>
      <c r="K83" s="3">
        <v>29432262</v>
      </c>
    </row>
    <row r="84" spans="1:11" ht="12.75" hidden="1">
      <c r="A84" s="1" t="s">
        <v>72</v>
      </c>
      <c r="B84" s="3">
        <v>17400436</v>
      </c>
      <c r="C84" s="3">
        <v>175971301</v>
      </c>
      <c r="D84" s="3">
        <v>193969051</v>
      </c>
      <c r="E84" s="3">
        <v>20297504</v>
      </c>
      <c r="F84" s="3">
        <v>20297504</v>
      </c>
      <c r="G84" s="3">
        <v>20297504</v>
      </c>
      <c r="H84" s="3">
        <v>222760512</v>
      </c>
      <c r="I84" s="3">
        <v>20297504</v>
      </c>
      <c r="J84" s="3">
        <v>20297504</v>
      </c>
      <c r="K84" s="3">
        <v>20297504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6738354</v>
      </c>
      <c r="C7" s="6">
        <v>8264278</v>
      </c>
      <c r="D7" s="23">
        <v>7726832</v>
      </c>
      <c r="E7" s="24">
        <v>8000000</v>
      </c>
      <c r="F7" s="6">
        <v>8000000</v>
      </c>
      <c r="G7" s="25">
        <v>8000000</v>
      </c>
      <c r="H7" s="26">
        <v>4808004</v>
      </c>
      <c r="I7" s="24">
        <v>5000000</v>
      </c>
      <c r="J7" s="6">
        <v>5220000</v>
      </c>
      <c r="K7" s="25">
        <v>5454900</v>
      </c>
    </row>
    <row r="8" spans="1:11" ht="13.5">
      <c r="A8" s="22" t="s">
        <v>20</v>
      </c>
      <c r="B8" s="6">
        <v>54306000</v>
      </c>
      <c r="C8" s="6">
        <v>148353320</v>
      </c>
      <c r="D8" s="23">
        <v>16066771</v>
      </c>
      <c r="E8" s="24">
        <v>15150000</v>
      </c>
      <c r="F8" s="6">
        <v>24470000</v>
      </c>
      <c r="G8" s="25">
        <v>24470000</v>
      </c>
      <c r="H8" s="26">
        <v>9550000</v>
      </c>
      <c r="I8" s="24">
        <v>20299000</v>
      </c>
      <c r="J8" s="6">
        <v>17792000</v>
      </c>
      <c r="K8" s="25">
        <v>13892000</v>
      </c>
    </row>
    <row r="9" spans="1:11" ht="13.5">
      <c r="A9" s="22" t="s">
        <v>21</v>
      </c>
      <c r="B9" s="6">
        <v>94011050</v>
      </c>
      <c r="C9" s="6">
        <v>832161</v>
      </c>
      <c r="D9" s="23">
        <v>144298370</v>
      </c>
      <c r="E9" s="24">
        <v>149523000</v>
      </c>
      <c r="F9" s="6">
        <v>148413000</v>
      </c>
      <c r="G9" s="25">
        <v>148413000</v>
      </c>
      <c r="H9" s="26">
        <v>154095574</v>
      </c>
      <c r="I9" s="24">
        <v>152466000</v>
      </c>
      <c r="J9" s="6">
        <v>156152500</v>
      </c>
      <c r="K9" s="25">
        <v>159581700</v>
      </c>
    </row>
    <row r="10" spans="1:11" ht="25.5">
      <c r="A10" s="27" t="s">
        <v>97</v>
      </c>
      <c r="B10" s="28">
        <f>SUM(B5:B9)</f>
        <v>155055404</v>
      </c>
      <c r="C10" s="29">
        <f aca="true" t="shared" si="0" ref="C10:K10">SUM(C5:C9)</f>
        <v>157449759</v>
      </c>
      <c r="D10" s="30">
        <f t="shared" si="0"/>
        <v>168091973</v>
      </c>
      <c r="E10" s="28">
        <f t="shared" si="0"/>
        <v>172673000</v>
      </c>
      <c r="F10" s="29">
        <f t="shared" si="0"/>
        <v>180883000</v>
      </c>
      <c r="G10" s="31">
        <f t="shared" si="0"/>
        <v>180883000</v>
      </c>
      <c r="H10" s="32">
        <f t="shared" si="0"/>
        <v>168453578</v>
      </c>
      <c r="I10" s="28">
        <f t="shared" si="0"/>
        <v>177765000</v>
      </c>
      <c r="J10" s="29">
        <f t="shared" si="0"/>
        <v>179164500</v>
      </c>
      <c r="K10" s="31">
        <f t="shared" si="0"/>
        <v>178928600</v>
      </c>
    </row>
    <row r="11" spans="1:11" ht="13.5">
      <c r="A11" s="22" t="s">
        <v>22</v>
      </c>
      <c r="B11" s="6">
        <v>93362377</v>
      </c>
      <c r="C11" s="6">
        <v>97244432</v>
      </c>
      <c r="D11" s="23">
        <v>101419794</v>
      </c>
      <c r="E11" s="24">
        <v>119190800</v>
      </c>
      <c r="F11" s="6">
        <v>117675500</v>
      </c>
      <c r="G11" s="25">
        <v>117675500</v>
      </c>
      <c r="H11" s="26">
        <v>105596366</v>
      </c>
      <c r="I11" s="24">
        <v>130691000</v>
      </c>
      <c r="J11" s="6">
        <v>136180300</v>
      </c>
      <c r="K11" s="25">
        <v>142171900</v>
      </c>
    </row>
    <row r="12" spans="1:11" ht="13.5">
      <c r="A12" s="22" t="s">
        <v>23</v>
      </c>
      <c r="B12" s="6">
        <v>7198469</v>
      </c>
      <c r="C12" s="6">
        <v>7630827</v>
      </c>
      <c r="D12" s="23">
        <v>7752868</v>
      </c>
      <c r="E12" s="24">
        <v>8758000</v>
      </c>
      <c r="F12" s="6">
        <v>8758000</v>
      </c>
      <c r="G12" s="25">
        <v>8758000</v>
      </c>
      <c r="H12" s="26">
        <v>7960591</v>
      </c>
      <c r="I12" s="24">
        <v>8688000</v>
      </c>
      <c r="J12" s="6">
        <v>9052900</v>
      </c>
      <c r="K12" s="25">
        <v>9451300</v>
      </c>
    </row>
    <row r="13" spans="1:11" ht="13.5">
      <c r="A13" s="22" t="s">
        <v>98</v>
      </c>
      <c r="B13" s="6">
        <v>2424281</v>
      </c>
      <c r="C13" s="6">
        <v>5486585</v>
      </c>
      <c r="D13" s="23">
        <v>4886039</v>
      </c>
      <c r="E13" s="24">
        <v>3000000</v>
      </c>
      <c r="F13" s="6">
        <v>3000000</v>
      </c>
      <c r="G13" s="25">
        <v>3000000</v>
      </c>
      <c r="H13" s="26">
        <v>0</v>
      </c>
      <c r="I13" s="24">
        <v>2250000</v>
      </c>
      <c r="J13" s="6">
        <v>2344500</v>
      </c>
      <c r="K13" s="25">
        <v>2447500</v>
      </c>
    </row>
    <row r="14" spans="1:11" ht="13.5">
      <c r="A14" s="22" t="s">
        <v>24</v>
      </c>
      <c r="B14" s="6">
        <v>0</v>
      </c>
      <c r="C14" s="6">
        <v>173467</v>
      </c>
      <c r="D14" s="23">
        <v>175287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99</v>
      </c>
      <c r="B15" s="6">
        <v>1501193</v>
      </c>
      <c r="C15" s="6">
        <v>1802468</v>
      </c>
      <c r="D15" s="23">
        <v>1765401</v>
      </c>
      <c r="E15" s="24">
        <v>1980900</v>
      </c>
      <c r="F15" s="6">
        <v>2722900</v>
      </c>
      <c r="G15" s="25">
        <v>2722900</v>
      </c>
      <c r="H15" s="26">
        <v>2018443</v>
      </c>
      <c r="I15" s="24">
        <v>3100900</v>
      </c>
      <c r="J15" s="6">
        <v>3231100</v>
      </c>
      <c r="K15" s="25">
        <v>3373600</v>
      </c>
    </row>
    <row r="16" spans="1:11" ht="13.5">
      <c r="A16" s="22" t="s">
        <v>20</v>
      </c>
      <c r="B16" s="6">
        <v>23780476</v>
      </c>
      <c r="C16" s="6">
        <v>8183548</v>
      </c>
      <c r="D16" s="23">
        <v>4357379</v>
      </c>
      <c r="E16" s="24">
        <v>3490000</v>
      </c>
      <c r="F16" s="6">
        <v>3825000</v>
      </c>
      <c r="G16" s="25">
        <v>3825000</v>
      </c>
      <c r="H16" s="26">
        <v>2509589</v>
      </c>
      <c r="I16" s="24">
        <v>4030000</v>
      </c>
      <c r="J16" s="6">
        <v>4199300</v>
      </c>
      <c r="K16" s="25">
        <v>4384100</v>
      </c>
    </row>
    <row r="17" spans="1:11" ht="13.5">
      <c r="A17" s="22" t="s">
        <v>25</v>
      </c>
      <c r="B17" s="6">
        <v>38998293</v>
      </c>
      <c r="C17" s="6">
        <v>37399863</v>
      </c>
      <c r="D17" s="23">
        <v>50279970</v>
      </c>
      <c r="E17" s="24">
        <v>51921450</v>
      </c>
      <c r="F17" s="6">
        <v>58528350</v>
      </c>
      <c r="G17" s="25">
        <v>58528350</v>
      </c>
      <c r="H17" s="26">
        <v>43912955</v>
      </c>
      <c r="I17" s="24">
        <v>46616199</v>
      </c>
      <c r="J17" s="6">
        <v>48573900</v>
      </c>
      <c r="K17" s="25">
        <v>50713700</v>
      </c>
    </row>
    <row r="18" spans="1:11" ht="13.5">
      <c r="A18" s="33" t="s">
        <v>26</v>
      </c>
      <c r="B18" s="34">
        <f>SUM(B11:B17)</f>
        <v>167265089</v>
      </c>
      <c r="C18" s="35">
        <f aca="true" t="shared" si="1" ref="C18:K18">SUM(C11:C17)</f>
        <v>157921190</v>
      </c>
      <c r="D18" s="36">
        <f t="shared" si="1"/>
        <v>170636738</v>
      </c>
      <c r="E18" s="34">
        <f t="shared" si="1"/>
        <v>188341150</v>
      </c>
      <c r="F18" s="35">
        <f t="shared" si="1"/>
        <v>194509750</v>
      </c>
      <c r="G18" s="37">
        <f t="shared" si="1"/>
        <v>194509750</v>
      </c>
      <c r="H18" s="38">
        <f t="shared" si="1"/>
        <v>161997944</v>
      </c>
      <c r="I18" s="34">
        <f t="shared" si="1"/>
        <v>195376099</v>
      </c>
      <c r="J18" s="35">
        <f t="shared" si="1"/>
        <v>203582000</v>
      </c>
      <c r="K18" s="37">
        <f t="shared" si="1"/>
        <v>212542100</v>
      </c>
    </row>
    <row r="19" spans="1:11" ht="13.5">
      <c r="A19" s="33" t="s">
        <v>27</v>
      </c>
      <c r="B19" s="39">
        <f>+B10-B18</f>
        <v>-12209685</v>
      </c>
      <c r="C19" s="40">
        <f aca="true" t="shared" si="2" ref="C19:K19">+C10-C18</f>
        <v>-471431</v>
      </c>
      <c r="D19" s="41">
        <f t="shared" si="2"/>
        <v>-2544765</v>
      </c>
      <c r="E19" s="39">
        <f t="shared" si="2"/>
        <v>-15668150</v>
      </c>
      <c r="F19" s="40">
        <f t="shared" si="2"/>
        <v>-13626750</v>
      </c>
      <c r="G19" s="42">
        <f t="shared" si="2"/>
        <v>-13626750</v>
      </c>
      <c r="H19" s="43">
        <f t="shared" si="2"/>
        <v>6455634</v>
      </c>
      <c r="I19" s="39">
        <f t="shared" si="2"/>
        <v>-17611099</v>
      </c>
      <c r="J19" s="40">
        <f t="shared" si="2"/>
        <v>-24417500</v>
      </c>
      <c r="K19" s="42">
        <f t="shared" si="2"/>
        <v>-33613500</v>
      </c>
    </row>
    <row r="20" spans="1:11" ht="25.5">
      <c r="A20" s="44" t="s">
        <v>28</v>
      </c>
      <c r="B20" s="45">
        <v>23314922</v>
      </c>
      <c r="C20" s="46">
        <v>7210307</v>
      </c>
      <c r="D20" s="47">
        <v>2284717</v>
      </c>
      <c r="E20" s="45">
        <v>2506000</v>
      </c>
      <c r="F20" s="46">
        <v>2206000</v>
      </c>
      <c r="G20" s="48">
        <v>2206000</v>
      </c>
      <c r="H20" s="49">
        <v>2206000</v>
      </c>
      <c r="I20" s="45">
        <v>2236000</v>
      </c>
      <c r="J20" s="46">
        <v>2347000</v>
      </c>
      <c r="K20" s="48">
        <v>2349000</v>
      </c>
    </row>
    <row r="21" spans="1:11" ht="63.75">
      <c r="A21" s="50" t="s">
        <v>100</v>
      </c>
      <c r="B21" s="51">
        <v>236610</v>
      </c>
      <c r="C21" s="52">
        <v>45175949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101</v>
      </c>
      <c r="B22" s="57">
        <f>SUM(B19:B21)</f>
        <v>11341847</v>
      </c>
      <c r="C22" s="58">
        <f aca="true" t="shared" si="3" ref="C22:K22">SUM(C19:C21)</f>
        <v>51914825</v>
      </c>
      <c r="D22" s="59">
        <f t="shared" si="3"/>
        <v>-260048</v>
      </c>
      <c r="E22" s="57">
        <f t="shared" si="3"/>
        <v>-13162150</v>
      </c>
      <c r="F22" s="58">
        <f t="shared" si="3"/>
        <v>-11420750</v>
      </c>
      <c r="G22" s="60">
        <f t="shared" si="3"/>
        <v>-11420750</v>
      </c>
      <c r="H22" s="61">
        <f t="shared" si="3"/>
        <v>8661634</v>
      </c>
      <c r="I22" s="57">
        <f t="shared" si="3"/>
        <v>-15375099</v>
      </c>
      <c r="J22" s="58">
        <f t="shared" si="3"/>
        <v>-22070500</v>
      </c>
      <c r="K22" s="60">
        <f t="shared" si="3"/>
        <v>-31264500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11341847</v>
      </c>
      <c r="C24" s="40">
        <f aca="true" t="shared" si="4" ref="C24:K24">SUM(C22:C23)</f>
        <v>51914825</v>
      </c>
      <c r="D24" s="41">
        <f t="shared" si="4"/>
        <v>-260048</v>
      </c>
      <c r="E24" s="39">
        <f t="shared" si="4"/>
        <v>-13162150</v>
      </c>
      <c r="F24" s="40">
        <f t="shared" si="4"/>
        <v>-11420750</v>
      </c>
      <c r="G24" s="42">
        <f t="shared" si="4"/>
        <v>-11420750</v>
      </c>
      <c r="H24" s="43">
        <f t="shared" si="4"/>
        <v>8661634</v>
      </c>
      <c r="I24" s="39">
        <f t="shared" si="4"/>
        <v>-15375099</v>
      </c>
      <c r="J24" s="40">
        <f t="shared" si="4"/>
        <v>-22070500</v>
      </c>
      <c r="K24" s="42">
        <f t="shared" si="4"/>
        <v>-31264500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-466252</v>
      </c>
      <c r="C27" s="7">
        <v>-102267</v>
      </c>
      <c r="D27" s="69">
        <v>4353130</v>
      </c>
      <c r="E27" s="70">
        <v>160000</v>
      </c>
      <c r="F27" s="7">
        <v>914100</v>
      </c>
      <c r="G27" s="71">
        <v>914100</v>
      </c>
      <c r="H27" s="72">
        <v>685487</v>
      </c>
      <c r="I27" s="70">
        <v>630000</v>
      </c>
      <c r="J27" s="7">
        <v>500100</v>
      </c>
      <c r="K27" s="71">
        <v>522100</v>
      </c>
    </row>
    <row r="28" spans="1:11" ht="13.5">
      <c r="A28" s="73" t="s">
        <v>33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980650</v>
      </c>
      <c r="D31" s="23">
        <v>4353130</v>
      </c>
      <c r="E31" s="24">
        <v>160000</v>
      </c>
      <c r="F31" s="6">
        <v>914100</v>
      </c>
      <c r="G31" s="25">
        <v>914100</v>
      </c>
      <c r="H31" s="26">
        <v>0</v>
      </c>
      <c r="I31" s="24">
        <v>630000</v>
      </c>
      <c r="J31" s="6">
        <v>500100</v>
      </c>
      <c r="K31" s="25">
        <v>522100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980650</v>
      </c>
      <c r="D32" s="69">
        <f t="shared" si="5"/>
        <v>4353130</v>
      </c>
      <c r="E32" s="70">
        <f t="shared" si="5"/>
        <v>160000</v>
      </c>
      <c r="F32" s="7">
        <f t="shared" si="5"/>
        <v>914100</v>
      </c>
      <c r="G32" s="71">
        <f t="shared" si="5"/>
        <v>914100</v>
      </c>
      <c r="H32" s="72">
        <f t="shared" si="5"/>
        <v>0</v>
      </c>
      <c r="I32" s="70">
        <f t="shared" si="5"/>
        <v>630000</v>
      </c>
      <c r="J32" s="7">
        <f t="shared" si="5"/>
        <v>500100</v>
      </c>
      <c r="K32" s="71">
        <f t="shared" si="5"/>
        <v>522100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98788489</v>
      </c>
      <c r="C35" s="6">
        <v>107637808</v>
      </c>
      <c r="D35" s="23">
        <v>123428651</v>
      </c>
      <c r="E35" s="24">
        <v>0</v>
      </c>
      <c r="F35" s="6">
        <v>0</v>
      </c>
      <c r="G35" s="25">
        <v>0</v>
      </c>
      <c r="H35" s="26">
        <v>124117942</v>
      </c>
      <c r="I35" s="24">
        <v>-86449233</v>
      </c>
      <c r="J35" s="6">
        <v>18492407</v>
      </c>
      <c r="K35" s="25">
        <v>12013737</v>
      </c>
    </row>
    <row r="36" spans="1:11" ht="13.5">
      <c r="A36" s="22" t="s">
        <v>39</v>
      </c>
      <c r="B36" s="6">
        <v>140624772</v>
      </c>
      <c r="C36" s="6">
        <v>201822452</v>
      </c>
      <c r="D36" s="23">
        <v>33447134</v>
      </c>
      <c r="E36" s="24">
        <v>160000</v>
      </c>
      <c r="F36" s="6">
        <v>914100</v>
      </c>
      <c r="G36" s="25">
        <v>914100</v>
      </c>
      <c r="H36" s="26">
        <v>87567082</v>
      </c>
      <c r="I36" s="24">
        <v>34077131</v>
      </c>
      <c r="J36" s="6">
        <v>35350337</v>
      </c>
      <c r="K36" s="25">
        <v>37008416</v>
      </c>
    </row>
    <row r="37" spans="1:11" ht="13.5">
      <c r="A37" s="22" t="s">
        <v>40</v>
      </c>
      <c r="B37" s="6">
        <v>22481180</v>
      </c>
      <c r="C37" s="6">
        <v>14741774</v>
      </c>
      <c r="D37" s="23">
        <v>25797108</v>
      </c>
      <c r="E37" s="24">
        <v>0</v>
      </c>
      <c r="F37" s="6">
        <v>0</v>
      </c>
      <c r="G37" s="25">
        <v>0</v>
      </c>
      <c r="H37" s="26">
        <v>20779056</v>
      </c>
      <c r="I37" s="24">
        <v>10870961</v>
      </c>
      <c r="J37" s="6">
        <v>11393505</v>
      </c>
      <c r="K37" s="25">
        <v>11928999</v>
      </c>
    </row>
    <row r="38" spans="1:11" ht="13.5">
      <c r="A38" s="22" t="s">
        <v>41</v>
      </c>
      <c r="B38" s="6">
        <v>26625628</v>
      </c>
      <c r="C38" s="6">
        <v>28573251</v>
      </c>
      <c r="D38" s="23">
        <v>31968384</v>
      </c>
      <c r="E38" s="24">
        <v>0</v>
      </c>
      <c r="F38" s="6">
        <v>0</v>
      </c>
      <c r="G38" s="25">
        <v>0</v>
      </c>
      <c r="H38" s="26">
        <v>31440554</v>
      </c>
      <c r="I38" s="24">
        <v>14220820</v>
      </c>
      <c r="J38" s="6">
        <v>14818094</v>
      </c>
      <c r="K38" s="25">
        <v>15514545</v>
      </c>
    </row>
    <row r="39" spans="1:11" ht="13.5">
      <c r="A39" s="22" t="s">
        <v>42</v>
      </c>
      <c r="B39" s="6">
        <v>178964604</v>
      </c>
      <c r="C39" s="6">
        <v>225856006</v>
      </c>
      <c r="D39" s="23">
        <v>99110291</v>
      </c>
      <c r="E39" s="24">
        <v>13322150</v>
      </c>
      <c r="F39" s="6">
        <v>12334850</v>
      </c>
      <c r="G39" s="25">
        <v>12334850</v>
      </c>
      <c r="H39" s="26">
        <v>173992394</v>
      </c>
      <c r="I39" s="24">
        <v>-62088784</v>
      </c>
      <c r="J39" s="6">
        <v>49701645</v>
      </c>
      <c r="K39" s="25">
        <v>52843109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25813675</v>
      </c>
      <c r="I42" s="24">
        <v>-151208919</v>
      </c>
      <c r="J42" s="6">
        <v>44023103</v>
      </c>
      <c r="K42" s="25">
        <v>316024666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-665400</v>
      </c>
      <c r="I43" s="24">
        <v>-630000</v>
      </c>
      <c r="J43" s="6">
        <v>-500100</v>
      </c>
      <c r="K43" s="25">
        <v>0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66444222</v>
      </c>
      <c r="C45" s="7">
        <v>89401594</v>
      </c>
      <c r="D45" s="69">
        <v>92978347</v>
      </c>
      <c r="E45" s="70">
        <v>0</v>
      </c>
      <c r="F45" s="7">
        <v>0</v>
      </c>
      <c r="G45" s="71">
        <v>0</v>
      </c>
      <c r="H45" s="72">
        <v>146800480</v>
      </c>
      <c r="I45" s="70">
        <v>-44523645</v>
      </c>
      <c r="J45" s="7">
        <v>81458679</v>
      </c>
      <c r="K45" s="71">
        <v>355743318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89401594</v>
      </c>
      <c r="C48" s="6">
        <v>92978345</v>
      </c>
      <c r="D48" s="23">
        <v>107315276</v>
      </c>
      <c r="E48" s="24">
        <v>0</v>
      </c>
      <c r="F48" s="6">
        <v>0</v>
      </c>
      <c r="G48" s="25">
        <v>0</v>
      </c>
      <c r="H48" s="26">
        <v>107315155</v>
      </c>
      <c r="I48" s="24">
        <v>-102723745</v>
      </c>
      <c r="J48" s="6">
        <v>1534369</v>
      </c>
      <c r="K48" s="25">
        <v>-5741329</v>
      </c>
    </row>
    <row r="49" spans="1:11" ht="13.5">
      <c r="A49" s="22" t="s">
        <v>50</v>
      </c>
      <c r="B49" s="6">
        <f>+B75</f>
        <v>30340028</v>
      </c>
      <c r="C49" s="6">
        <f aca="true" t="shared" si="6" ref="C49:K49">+C75</f>
        <v>27845717</v>
      </c>
      <c r="D49" s="23">
        <f t="shared" si="6"/>
        <v>40268782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32577799.802401118</v>
      </c>
      <c r="I49" s="24">
        <f t="shared" si="6"/>
        <v>24214404.12471633</v>
      </c>
      <c r="J49" s="6">
        <f t="shared" si="6"/>
        <v>4219926.154739758</v>
      </c>
      <c r="K49" s="25">
        <f t="shared" si="6"/>
        <v>3160946.109785773</v>
      </c>
    </row>
    <row r="50" spans="1:11" ht="13.5">
      <c r="A50" s="33" t="s">
        <v>51</v>
      </c>
      <c r="B50" s="7">
        <f>+B48-B49</f>
        <v>59061566</v>
      </c>
      <c r="C50" s="7">
        <f aca="true" t="shared" si="7" ref="C50:K50">+C48-C49</f>
        <v>65132628</v>
      </c>
      <c r="D50" s="69">
        <f t="shared" si="7"/>
        <v>67046494</v>
      </c>
      <c r="E50" s="70">
        <f t="shared" si="7"/>
        <v>0</v>
      </c>
      <c r="F50" s="7">
        <f t="shared" si="7"/>
        <v>0</v>
      </c>
      <c r="G50" s="71">
        <f t="shared" si="7"/>
        <v>0</v>
      </c>
      <c r="H50" s="72">
        <f t="shared" si="7"/>
        <v>74737355.19759887</v>
      </c>
      <c r="I50" s="70">
        <f t="shared" si="7"/>
        <v>-126938149.12471633</v>
      </c>
      <c r="J50" s="7">
        <f t="shared" si="7"/>
        <v>-2685557.154739758</v>
      </c>
      <c r="K50" s="71">
        <f t="shared" si="7"/>
        <v>-8902275.109785773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140430072</v>
      </c>
      <c r="C53" s="6">
        <v>29964790</v>
      </c>
      <c r="D53" s="23">
        <v>33447134</v>
      </c>
      <c r="E53" s="24">
        <v>160000</v>
      </c>
      <c r="F53" s="6">
        <v>914100</v>
      </c>
      <c r="G53" s="25">
        <v>914100</v>
      </c>
      <c r="H53" s="26">
        <v>87567082</v>
      </c>
      <c r="I53" s="24">
        <v>34077131</v>
      </c>
      <c r="J53" s="6">
        <v>35350337</v>
      </c>
      <c r="K53" s="25">
        <v>37008416</v>
      </c>
    </row>
    <row r="54" spans="1:11" ht="13.5">
      <c r="A54" s="22" t="s">
        <v>54</v>
      </c>
      <c r="B54" s="6">
        <v>0</v>
      </c>
      <c r="C54" s="6">
        <v>5486585</v>
      </c>
      <c r="D54" s="23">
        <v>4886039</v>
      </c>
      <c r="E54" s="24">
        <v>3000000</v>
      </c>
      <c r="F54" s="6">
        <v>3000000</v>
      </c>
      <c r="G54" s="25">
        <v>3000000</v>
      </c>
      <c r="H54" s="26">
        <v>0</v>
      </c>
      <c r="I54" s="24">
        <v>2250000</v>
      </c>
      <c r="J54" s="6">
        <v>2344500</v>
      </c>
      <c r="K54" s="25">
        <v>2447500</v>
      </c>
    </row>
    <row r="55" spans="1:11" ht="13.5">
      <c r="A55" s="22" t="s">
        <v>55</v>
      </c>
      <c r="B55" s="6">
        <v>0</v>
      </c>
      <c r="C55" s="6">
        <v>0</v>
      </c>
      <c r="D55" s="23">
        <v>540690</v>
      </c>
      <c r="E55" s="24">
        <v>140000</v>
      </c>
      <c r="F55" s="6">
        <v>586000</v>
      </c>
      <c r="G55" s="25">
        <v>586000</v>
      </c>
      <c r="H55" s="26">
        <v>274652</v>
      </c>
      <c r="I55" s="24">
        <v>100000</v>
      </c>
      <c r="J55" s="6">
        <v>104200</v>
      </c>
      <c r="K55" s="25">
        <v>108800</v>
      </c>
    </row>
    <row r="56" spans="1:11" ht="13.5">
      <c r="A56" s="22" t="s">
        <v>56</v>
      </c>
      <c r="B56" s="6">
        <v>1104577</v>
      </c>
      <c r="C56" s="6">
        <v>1630014</v>
      </c>
      <c r="D56" s="23">
        <v>5667024</v>
      </c>
      <c r="E56" s="24">
        <v>4942900</v>
      </c>
      <c r="F56" s="6">
        <v>4266900</v>
      </c>
      <c r="G56" s="25">
        <v>4266900</v>
      </c>
      <c r="H56" s="26">
        <v>2666725</v>
      </c>
      <c r="I56" s="24">
        <v>5627900</v>
      </c>
      <c r="J56" s="6">
        <v>5864400</v>
      </c>
      <c r="K56" s="25">
        <v>6122500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103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0.2626543381447153</v>
      </c>
      <c r="I70" s="5">
        <f t="shared" si="8"/>
        <v>-0.33713090131570317</v>
      </c>
      <c r="J70" s="5">
        <f t="shared" si="8"/>
        <v>0.909722867069051</v>
      </c>
      <c r="K70" s="5">
        <f t="shared" si="8"/>
        <v>0.9807615785519267</v>
      </c>
    </row>
    <row r="71" spans="1:11" ht="12.75" hidden="1">
      <c r="A71" s="1" t="s">
        <v>104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40473871</v>
      </c>
      <c r="I71" s="2">
        <f t="shared" si="9"/>
        <v>-51401000</v>
      </c>
      <c r="J71" s="2">
        <f t="shared" si="9"/>
        <v>142055500</v>
      </c>
      <c r="K71" s="2">
        <f t="shared" si="9"/>
        <v>156511600</v>
      </c>
    </row>
    <row r="72" spans="1:11" ht="12.75" hidden="1">
      <c r="A72" s="1" t="s">
        <v>105</v>
      </c>
      <c r="B72" s="2">
        <f>+B77</f>
        <v>93986533</v>
      </c>
      <c r="C72" s="2">
        <f aca="true" t="shared" si="10" ref="C72:K72">+C77</f>
        <v>832161</v>
      </c>
      <c r="D72" s="2">
        <f t="shared" si="10"/>
        <v>144298370</v>
      </c>
      <c r="E72" s="2">
        <f t="shared" si="10"/>
        <v>149523000</v>
      </c>
      <c r="F72" s="2">
        <f t="shared" si="10"/>
        <v>148413000</v>
      </c>
      <c r="G72" s="2">
        <f t="shared" si="10"/>
        <v>148413000</v>
      </c>
      <c r="H72" s="2">
        <f t="shared" si="10"/>
        <v>154095574</v>
      </c>
      <c r="I72" s="2">
        <f t="shared" si="10"/>
        <v>152466000</v>
      </c>
      <c r="J72" s="2">
        <f t="shared" si="10"/>
        <v>156152500</v>
      </c>
      <c r="K72" s="2">
        <f t="shared" si="10"/>
        <v>159581700</v>
      </c>
    </row>
    <row r="73" spans="1:11" ht="12.75" hidden="1">
      <c r="A73" s="1" t="s">
        <v>106</v>
      </c>
      <c r="B73" s="2">
        <f>+B74</f>
        <v>7564006.500000002</v>
      </c>
      <c r="C73" s="2">
        <f aca="true" t="shared" si="11" ref="C73:K73">+(C78+C80+C81+C82)-(B78+B80+B81+B82)</f>
        <v>5272568</v>
      </c>
      <c r="D73" s="2">
        <f t="shared" si="11"/>
        <v>1453912</v>
      </c>
      <c r="E73" s="2">
        <f t="shared" si="11"/>
        <v>-16113375</v>
      </c>
      <c r="F73" s="2">
        <f>+(F78+F80+F81+F82)-(D78+D80+D81+D82)</f>
        <v>-16113375</v>
      </c>
      <c r="G73" s="2">
        <f>+(G78+G80+G81+G82)-(D78+D80+D81+D82)</f>
        <v>-16113375</v>
      </c>
      <c r="H73" s="2">
        <f>+(H78+H80+H81+H82)-(D78+D80+D81+D82)</f>
        <v>689412</v>
      </c>
      <c r="I73" s="2">
        <f>+(I78+I80+I81+I82)-(E78+E80+E81+E82)</f>
        <v>16274512</v>
      </c>
      <c r="J73" s="2">
        <f t="shared" si="11"/>
        <v>683526</v>
      </c>
      <c r="K73" s="2">
        <f t="shared" si="11"/>
        <v>797028</v>
      </c>
    </row>
    <row r="74" spans="1:11" ht="12.75" hidden="1">
      <c r="A74" s="1" t="s">
        <v>107</v>
      </c>
      <c r="B74" s="2">
        <f>+TREND(C74:E74)</f>
        <v>7564006.500000002</v>
      </c>
      <c r="C74" s="2">
        <f>+C73</f>
        <v>5272568</v>
      </c>
      <c r="D74" s="2">
        <f aca="true" t="shared" si="12" ref="D74:K74">+D73</f>
        <v>1453912</v>
      </c>
      <c r="E74" s="2">
        <f t="shared" si="12"/>
        <v>-16113375</v>
      </c>
      <c r="F74" s="2">
        <f t="shared" si="12"/>
        <v>-16113375</v>
      </c>
      <c r="G74" s="2">
        <f t="shared" si="12"/>
        <v>-16113375</v>
      </c>
      <c r="H74" s="2">
        <f t="shared" si="12"/>
        <v>689412</v>
      </c>
      <c r="I74" s="2">
        <f t="shared" si="12"/>
        <v>16274512</v>
      </c>
      <c r="J74" s="2">
        <f t="shared" si="12"/>
        <v>683526</v>
      </c>
      <c r="K74" s="2">
        <f t="shared" si="12"/>
        <v>797028</v>
      </c>
    </row>
    <row r="75" spans="1:11" ht="12.75" hidden="1">
      <c r="A75" s="1" t="s">
        <v>108</v>
      </c>
      <c r="B75" s="2">
        <f>+B84-(((B80+B81+B78)*B70)-B79)</f>
        <v>30340028</v>
      </c>
      <c r="C75" s="2">
        <f aca="true" t="shared" si="13" ref="C75:K75">+C84-(((C80+C81+C78)*C70)-C79)</f>
        <v>27845717</v>
      </c>
      <c r="D75" s="2">
        <f t="shared" si="13"/>
        <v>40268782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>
        <f t="shared" si="13"/>
        <v>32577799.802401118</v>
      </c>
      <c r="I75" s="2">
        <f t="shared" si="13"/>
        <v>24214404.12471633</v>
      </c>
      <c r="J75" s="2">
        <f t="shared" si="13"/>
        <v>4219926.154739758</v>
      </c>
      <c r="K75" s="2">
        <f t="shared" si="13"/>
        <v>3160946.109785773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93986533</v>
      </c>
      <c r="C77" s="3">
        <v>832161</v>
      </c>
      <c r="D77" s="3">
        <v>144298370</v>
      </c>
      <c r="E77" s="3">
        <v>149523000</v>
      </c>
      <c r="F77" s="3">
        <v>148413000</v>
      </c>
      <c r="G77" s="3">
        <v>148413000</v>
      </c>
      <c r="H77" s="3">
        <v>154095574</v>
      </c>
      <c r="I77" s="3">
        <v>152466000</v>
      </c>
      <c r="J77" s="3">
        <v>156152500</v>
      </c>
      <c r="K77" s="3">
        <v>159581700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22481180</v>
      </c>
      <c r="C79" s="3">
        <v>14741774</v>
      </c>
      <c r="D79" s="3">
        <v>25797108</v>
      </c>
      <c r="E79" s="3">
        <v>0</v>
      </c>
      <c r="F79" s="3">
        <v>0</v>
      </c>
      <c r="G79" s="3">
        <v>0</v>
      </c>
      <c r="H79" s="3">
        <v>20779056</v>
      </c>
      <c r="I79" s="3">
        <v>10870961</v>
      </c>
      <c r="J79" s="3">
        <v>11393505</v>
      </c>
      <c r="K79" s="3">
        <v>11928999</v>
      </c>
    </row>
    <row r="80" spans="1:11" ht="12.75" hidden="1">
      <c r="A80" s="1" t="s">
        <v>68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1" t="s">
        <v>69</v>
      </c>
      <c r="B81" s="3">
        <v>9386895</v>
      </c>
      <c r="C81" s="3">
        <v>14657903</v>
      </c>
      <c r="D81" s="3">
        <v>16062507</v>
      </c>
      <c r="E81" s="3">
        <v>0</v>
      </c>
      <c r="F81" s="3">
        <v>0</v>
      </c>
      <c r="G81" s="3">
        <v>0</v>
      </c>
      <c r="H81" s="3">
        <v>16751919</v>
      </c>
      <c r="I81" s="3">
        <v>16223135</v>
      </c>
      <c r="J81" s="3">
        <v>16904504</v>
      </c>
      <c r="K81" s="3">
        <v>17699015</v>
      </c>
    </row>
    <row r="82" spans="1:11" ht="12.75" hidden="1">
      <c r="A82" s="1" t="s">
        <v>70</v>
      </c>
      <c r="B82" s="3">
        <v>0</v>
      </c>
      <c r="C82" s="3">
        <v>1560</v>
      </c>
      <c r="D82" s="3">
        <v>50868</v>
      </c>
      <c r="E82" s="3">
        <v>0</v>
      </c>
      <c r="F82" s="3">
        <v>0</v>
      </c>
      <c r="G82" s="3">
        <v>0</v>
      </c>
      <c r="H82" s="3">
        <v>50868</v>
      </c>
      <c r="I82" s="3">
        <v>51377</v>
      </c>
      <c r="J82" s="3">
        <v>53534</v>
      </c>
      <c r="K82" s="3">
        <v>56051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40473871</v>
      </c>
      <c r="I83" s="3">
        <v>-51401000</v>
      </c>
      <c r="J83" s="3">
        <v>142055500</v>
      </c>
      <c r="K83" s="3">
        <v>156511600</v>
      </c>
    </row>
    <row r="84" spans="1:11" ht="12.75" hidden="1">
      <c r="A84" s="1" t="s">
        <v>72</v>
      </c>
      <c r="B84" s="3">
        <v>7858848</v>
      </c>
      <c r="C84" s="3">
        <v>13103943</v>
      </c>
      <c r="D84" s="3">
        <v>14471674</v>
      </c>
      <c r="E84" s="3">
        <v>0</v>
      </c>
      <c r="F84" s="3">
        <v>0</v>
      </c>
      <c r="G84" s="3">
        <v>0</v>
      </c>
      <c r="H84" s="3">
        <v>16198708</v>
      </c>
      <c r="I84" s="3">
        <v>7874123</v>
      </c>
      <c r="J84" s="3">
        <v>8204835</v>
      </c>
      <c r="K84" s="3">
        <v>8590461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1381048</v>
      </c>
      <c r="C5" s="6">
        <v>20608786</v>
      </c>
      <c r="D5" s="23">
        <v>24799511</v>
      </c>
      <c r="E5" s="24">
        <v>21951072</v>
      </c>
      <c r="F5" s="6">
        <v>23974222</v>
      </c>
      <c r="G5" s="25">
        <v>23974222</v>
      </c>
      <c r="H5" s="26">
        <v>15381002</v>
      </c>
      <c r="I5" s="24">
        <v>24420800</v>
      </c>
      <c r="J5" s="6">
        <v>25446476</v>
      </c>
      <c r="K5" s="25">
        <v>26566118</v>
      </c>
    </row>
    <row r="6" spans="1:11" ht="13.5">
      <c r="A6" s="22" t="s">
        <v>18</v>
      </c>
      <c r="B6" s="6">
        <v>-1022164</v>
      </c>
      <c r="C6" s="6">
        <v>44037277</v>
      </c>
      <c r="D6" s="23">
        <v>47014064</v>
      </c>
      <c r="E6" s="24">
        <v>56183812</v>
      </c>
      <c r="F6" s="6">
        <v>51657341</v>
      </c>
      <c r="G6" s="25">
        <v>51657341</v>
      </c>
      <c r="H6" s="26">
        <v>48770730</v>
      </c>
      <c r="I6" s="24">
        <v>61260133</v>
      </c>
      <c r="J6" s="6">
        <v>63833058</v>
      </c>
      <c r="K6" s="25">
        <v>66641714</v>
      </c>
    </row>
    <row r="7" spans="1:11" ht="13.5">
      <c r="A7" s="22" t="s">
        <v>19</v>
      </c>
      <c r="B7" s="6">
        <v>13814</v>
      </c>
      <c r="C7" s="6">
        <v>150973</v>
      </c>
      <c r="D7" s="23">
        <v>100792</v>
      </c>
      <c r="E7" s="24">
        <v>467045</v>
      </c>
      <c r="F7" s="6">
        <v>407490</v>
      </c>
      <c r="G7" s="25">
        <v>407490</v>
      </c>
      <c r="H7" s="26">
        <v>15763382</v>
      </c>
      <c r="I7" s="24">
        <v>423383</v>
      </c>
      <c r="J7" s="6">
        <v>441165</v>
      </c>
      <c r="K7" s="25">
        <v>460576</v>
      </c>
    </row>
    <row r="8" spans="1:11" ht="13.5">
      <c r="A8" s="22" t="s">
        <v>20</v>
      </c>
      <c r="B8" s="6">
        <v>27364393</v>
      </c>
      <c r="C8" s="6">
        <v>83995516</v>
      </c>
      <c r="D8" s="23">
        <v>81566371</v>
      </c>
      <c r="E8" s="24">
        <v>71772490</v>
      </c>
      <c r="F8" s="6">
        <v>83473000</v>
      </c>
      <c r="G8" s="25">
        <v>83473000</v>
      </c>
      <c r="H8" s="26">
        <v>50019000</v>
      </c>
      <c r="I8" s="24">
        <v>74281000</v>
      </c>
      <c r="J8" s="6">
        <v>79986000</v>
      </c>
      <c r="K8" s="25">
        <v>76294000</v>
      </c>
    </row>
    <row r="9" spans="1:11" ht="13.5">
      <c r="A9" s="22" t="s">
        <v>21</v>
      </c>
      <c r="B9" s="6">
        <v>-21515308</v>
      </c>
      <c r="C9" s="6">
        <v>26443196</v>
      </c>
      <c r="D9" s="23">
        <v>19193433</v>
      </c>
      <c r="E9" s="24">
        <v>5902113</v>
      </c>
      <c r="F9" s="6">
        <v>9522536</v>
      </c>
      <c r="G9" s="25">
        <v>9522536</v>
      </c>
      <c r="H9" s="26">
        <v>29251828</v>
      </c>
      <c r="I9" s="24">
        <v>9950115</v>
      </c>
      <c r="J9" s="6">
        <v>10368020</v>
      </c>
      <c r="K9" s="25">
        <v>10824212</v>
      </c>
    </row>
    <row r="10" spans="1:11" ht="25.5">
      <c r="A10" s="27" t="s">
        <v>97</v>
      </c>
      <c r="B10" s="28">
        <f>SUM(B5:B9)</f>
        <v>6221783</v>
      </c>
      <c r="C10" s="29">
        <f aca="true" t="shared" si="0" ref="C10:K10">SUM(C5:C9)</f>
        <v>175235748</v>
      </c>
      <c r="D10" s="30">
        <f t="shared" si="0"/>
        <v>172674171</v>
      </c>
      <c r="E10" s="28">
        <f t="shared" si="0"/>
        <v>156276532</v>
      </c>
      <c r="F10" s="29">
        <f t="shared" si="0"/>
        <v>169034589</v>
      </c>
      <c r="G10" s="31">
        <f t="shared" si="0"/>
        <v>169034589</v>
      </c>
      <c r="H10" s="32">
        <f t="shared" si="0"/>
        <v>159185942</v>
      </c>
      <c r="I10" s="28">
        <f t="shared" si="0"/>
        <v>170335431</v>
      </c>
      <c r="J10" s="29">
        <f t="shared" si="0"/>
        <v>180074719</v>
      </c>
      <c r="K10" s="31">
        <f t="shared" si="0"/>
        <v>180786620</v>
      </c>
    </row>
    <row r="11" spans="1:11" ht="13.5">
      <c r="A11" s="22" t="s">
        <v>22</v>
      </c>
      <c r="B11" s="6">
        <v>1800726</v>
      </c>
      <c r="C11" s="6">
        <v>53710971</v>
      </c>
      <c r="D11" s="23">
        <v>54348768</v>
      </c>
      <c r="E11" s="24">
        <v>56458574</v>
      </c>
      <c r="F11" s="6">
        <v>61072145</v>
      </c>
      <c r="G11" s="25">
        <v>61072145</v>
      </c>
      <c r="H11" s="26">
        <v>51827917</v>
      </c>
      <c r="I11" s="24">
        <v>70204645</v>
      </c>
      <c r="J11" s="6">
        <v>73153232</v>
      </c>
      <c r="K11" s="25">
        <v>76371970</v>
      </c>
    </row>
    <row r="12" spans="1:11" ht="13.5">
      <c r="A12" s="22" t="s">
        <v>23</v>
      </c>
      <c r="B12" s="6">
        <v>313863</v>
      </c>
      <c r="C12" s="6">
        <v>3991114</v>
      </c>
      <c r="D12" s="23">
        <v>4200291</v>
      </c>
      <c r="E12" s="24">
        <v>4350310</v>
      </c>
      <c r="F12" s="6">
        <v>4571954</v>
      </c>
      <c r="G12" s="25">
        <v>4571954</v>
      </c>
      <c r="H12" s="26">
        <v>3850568</v>
      </c>
      <c r="I12" s="24">
        <v>4827983</v>
      </c>
      <c r="J12" s="6">
        <v>5030759</v>
      </c>
      <c r="K12" s="25">
        <v>5252112</v>
      </c>
    </row>
    <row r="13" spans="1:11" ht="13.5">
      <c r="A13" s="22" t="s">
        <v>98</v>
      </c>
      <c r="B13" s="6">
        <v>-39795391</v>
      </c>
      <c r="C13" s="6">
        <v>46071570</v>
      </c>
      <c r="D13" s="23">
        <v>53537068</v>
      </c>
      <c r="E13" s="24">
        <v>37410075</v>
      </c>
      <c r="F13" s="6">
        <v>47139650</v>
      </c>
      <c r="G13" s="25">
        <v>47139650</v>
      </c>
      <c r="H13" s="26">
        <v>0</v>
      </c>
      <c r="I13" s="24">
        <v>48978097</v>
      </c>
      <c r="J13" s="6">
        <v>51035176</v>
      </c>
      <c r="K13" s="25">
        <v>53280722</v>
      </c>
    </row>
    <row r="14" spans="1:11" ht="13.5">
      <c r="A14" s="22" t="s">
        <v>24</v>
      </c>
      <c r="B14" s="6">
        <v>2334854</v>
      </c>
      <c r="C14" s="6">
        <v>1815700</v>
      </c>
      <c r="D14" s="23">
        <v>2513323</v>
      </c>
      <c r="E14" s="24">
        <v>631200</v>
      </c>
      <c r="F14" s="6">
        <v>2000000</v>
      </c>
      <c r="G14" s="25">
        <v>2000000</v>
      </c>
      <c r="H14" s="26">
        <v>3334445</v>
      </c>
      <c r="I14" s="24">
        <v>4000000</v>
      </c>
      <c r="J14" s="6">
        <v>4168000</v>
      </c>
      <c r="K14" s="25">
        <v>4351392</v>
      </c>
    </row>
    <row r="15" spans="1:11" ht="13.5">
      <c r="A15" s="22" t="s">
        <v>99</v>
      </c>
      <c r="B15" s="6">
        <v>-24001884</v>
      </c>
      <c r="C15" s="6">
        <v>40975532</v>
      </c>
      <c r="D15" s="23">
        <v>43284317</v>
      </c>
      <c r="E15" s="24">
        <v>27987667</v>
      </c>
      <c r="F15" s="6">
        <v>33255000</v>
      </c>
      <c r="G15" s="25">
        <v>33255000</v>
      </c>
      <c r="H15" s="26">
        <v>21521034</v>
      </c>
      <c r="I15" s="24">
        <v>38686000</v>
      </c>
      <c r="J15" s="6">
        <v>40310852</v>
      </c>
      <c r="K15" s="25">
        <v>42084531</v>
      </c>
    </row>
    <row r="16" spans="1:11" ht="13.5">
      <c r="A16" s="22" t="s">
        <v>20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880000</v>
      </c>
      <c r="J16" s="6">
        <v>916960</v>
      </c>
      <c r="K16" s="25">
        <v>957306</v>
      </c>
    </row>
    <row r="17" spans="1:11" ht="13.5">
      <c r="A17" s="22" t="s">
        <v>25</v>
      </c>
      <c r="B17" s="6">
        <v>16783823</v>
      </c>
      <c r="C17" s="6">
        <v>174222368</v>
      </c>
      <c r="D17" s="23">
        <v>68177957</v>
      </c>
      <c r="E17" s="24">
        <v>48600291</v>
      </c>
      <c r="F17" s="6">
        <v>70010650</v>
      </c>
      <c r="G17" s="25">
        <v>70010650</v>
      </c>
      <c r="H17" s="26">
        <v>38640370</v>
      </c>
      <c r="I17" s="24">
        <v>50645300</v>
      </c>
      <c r="J17" s="6">
        <v>52773656</v>
      </c>
      <c r="K17" s="25">
        <v>55095695</v>
      </c>
    </row>
    <row r="18" spans="1:11" ht="13.5">
      <c r="A18" s="33" t="s">
        <v>26</v>
      </c>
      <c r="B18" s="34">
        <f>SUM(B11:B17)</f>
        <v>-42564009</v>
      </c>
      <c r="C18" s="35">
        <f aca="true" t="shared" si="1" ref="C18:K18">SUM(C11:C17)</f>
        <v>320787255</v>
      </c>
      <c r="D18" s="36">
        <f t="shared" si="1"/>
        <v>226061724</v>
      </c>
      <c r="E18" s="34">
        <f t="shared" si="1"/>
        <v>175438117</v>
      </c>
      <c r="F18" s="35">
        <f t="shared" si="1"/>
        <v>218049399</v>
      </c>
      <c r="G18" s="37">
        <f t="shared" si="1"/>
        <v>218049399</v>
      </c>
      <c r="H18" s="38">
        <f t="shared" si="1"/>
        <v>119174334</v>
      </c>
      <c r="I18" s="34">
        <f t="shared" si="1"/>
        <v>218222025</v>
      </c>
      <c r="J18" s="35">
        <f t="shared" si="1"/>
        <v>227388635</v>
      </c>
      <c r="K18" s="37">
        <f t="shared" si="1"/>
        <v>237393728</v>
      </c>
    </row>
    <row r="19" spans="1:11" ht="13.5">
      <c r="A19" s="33" t="s">
        <v>27</v>
      </c>
      <c r="B19" s="39">
        <f>+B10-B18</f>
        <v>48785792</v>
      </c>
      <c r="C19" s="40">
        <f aca="true" t="shared" si="2" ref="C19:K19">+C10-C18</f>
        <v>-145551507</v>
      </c>
      <c r="D19" s="41">
        <f t="shared" si="2"/>
        <v>-53387553</v>
      </c>
      <c r="E19" s="39">
        <f t="shared" si="2"/>
        <v>-19161585</v>
      </c>
      <c r="F19" s="40">
        <f t="shared" si="2"/>
        <v>-49014810</v>
      </c>
      <c r="G19" s="42">
        <f t="shared" si="2"/>
        <v>-49014810</v>
      </c>
      <c r="H19" s="43">
        <f t="shared" si="2"/>
        <v>40011608</v>
      </c>
      <c r="I19" s="39">
        <f t="shared" si="2"/>
        <v>-47886594</v>
      </c>
      <c r="J19" s="40">
        <f t="shared" si="2"/>
        <v>-47313916</v>
      </c>
      <c r="K19" s="42">
        <f t="shared" si="2"/>
        <v>-56607108</v>
      </c>
    </row>
    <row r="20" spans="1:11" ht="25.5">
      <c r="A20" s="44" t="s">
        <v>28</v>
      </c>
      <c r="B20" s="45">
        <v>17260037</v>
      </c>
      <c r="C20" s="46">
        <v>12771181</v>
      </c>
      <c r="D20" s="47">
        <v>21356403</v>
      </c>
      <c r="E20" s="45">
        <v>47204046</v>
      </c>
      <c r="F20" s="46">
        <v>50809000</v>
      </c>
      <c r="G20" s="48">
        <v>50809000</v>
      </c>
      <c r="H20" s="49">
        <v>0</v>
      </c>
      <c r="I20" s="45">
        <v>49308000</v>
      </c>
      <c r="J20" s="46">
        <v>47777000</v>
      </c>
      <c r="K20" s="48">
        <v>49018000</v>
      </c>
    </row>
    <row r="21" spans="1:11" ht="63.75">
      <c r="A21" s="50" t="s">
        <v>100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147000</v>
      </c>
      <c r="J21" s="52">
        <v>153174</v>
      </c>
      <c r="K21" s="54">
        <v>159914</v>
      </c>
    </row>
    <row r="22" spans="1:11" ht="25.5">
      <c r="A22" s="56" t="s">
        <v>101</v>
      </c>
      <c r="B22" s="57">
        <f>SUM(B19:B21)</f>
        <v>66045829</v>
      </c>
      <c r="C22" s="58">
        <f aca="true" t="shared" si="3" ref="C22:K22">SUM(C19:C21)</f>
        <v>-132780326</v>
      </c>
      <c r="D22" s="59">
        <f t="shared" si="3"/>
        <v>-32031150</v>
      </c>
      <c r="E22" s="57">
        <f t="shared" si="3"/>
        <v>28042461</v>
      </c>
      <c r="F22" s="58">
        <f t="shared" si="3"/>
        <v>1794190</v>
      </c>
      <c r="G22" s="60">
        <f t="shared" si="3"/>
        <v>1794190</v>
      </c>
      <c r="H22" s="61">
        <f t="shared" si="3"/>
        <v>40011608</v>
      </c>
      <c r="I22" s="57">
        <f t="shared" si="3"/>
        <v>1568406</v>
      </c>
      <c r="J22" s="58">
        <f t="shared" si="3"/>
        <v>616258</v>
      </c>
      <c r="K22" s="60">
        <f t="shared" si="3"/>
        <v>-7429194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66045829</v>
      </c>
      <c r="C24" s="40">
        <f aca="true" t="shared" si="4" ref="C24:K24">SUM(C22:C23)</f>
        <v>-132780326</v>
      </c>
      <c r="D24" s="41">
        <f t="shared" si="4"/>
        <v>-32031150</v>
      </c>
      <c r="E24" s="39">
        <f t="shared" si="4"/>
        <v>28042461</v>
      </c>
      <c r="F24" s="40">
        <f t="shared" si="4"/>
        <v>1794190</v>
      </c>
      <c r="G24" s="42">
        <f t="shared" si="4"/>
        <v>1794190</v>
      </c>
      <c r="H24" s="43">
        <f t="shared" si="4"/>
        <v>40011608</v>
      </c>
      <c r="I24" s="39">
        <f t="shared" si="4"/>
        <v>1568406</v>
      </c>
      <c r="J24" s="40">
        <f t="shared" si="4"/>
        <v>616258</v>
      </c>
      <c r="K24" s="42">
        <f t="shared" si="4"/>
        <v>-7429194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452615953</v>
      </c>
      <c r="C27" s="7">
        <v>1466152065</v>
      </c>
      <c r="D27" s="69">
        <v>1475763192</v>
      </c>
      <c r="E27" s="70">
        <v>324342009</v>
      </c>
      <c r="F27" s="7">
        <v>130315978</v>
      </c>
      <c r="G27" s="71">
        <v>130315978</v>
      </c>
      <c r="H27" s="72">
        <v>24954775</v>
      </c>
      <c r="I27" s="70">
        <v>51283301</v>
      </c>
      <c r="J27" s="7">
        <v>49816630</v>
      </c>
      <c r="K27" s="71">
        <v>46273073</v>
      </c>
    </row>
    <row r="28" spans="1:11" ht="13.5">
      <c r="A28" s="73" t="s">
        <v>33</v>
      </c>
      <c r="B28" s="6">
        <v>4933265</v>
      </c>
      <c r="C28" s="6">
        <v>54076663</v>
      </c>
      <c r="D28" s="23">
        <v>77687073</v>
      </c>
      <c r="E28" s="24">
        <v>68898773</v>
      </c>
      <c r="F28" s="6">
        <v>50081470</v>
      </c>
      <c r="G28" s="25">
        <v>50081470</v>
      </c>
      <c r="H28" s="26">
        <v>0</v>
      </c>
      <c r="I28" s="24">
        <v>48413301</v>
      </c>
      <c r="J28" s="6">
        <v>46826050</v>
      </c>
      <c r="K28" s="25">
        <v>43150906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447682688</v>
      </c>
      <c r="C31" s="6">
        <v>1412075402</v>
      </c>
      <c r="D31" s="23">
        <v>1398076119</v>
      </c>
      <c r="E31" s="24">
        <v>255443236</v>
      </c>
      <c r="F31" s="6">
        <v>80234508</v>
      </c>
      <c r="G31" s="25">
        <v>80234508</v>
      </c>
      <c r="H31" s="26">
        <v>0</v>
      </c>
      <c r="I31" s="24">
        <v>2870000</v>
      </c>
      <c r="J31" s="6">
        <v>2990580</v>
      </c>
      <c r="K31" s="25">
        <v>3122167</v>
      </c>
    </row>
    <row r="32" spans="1:11" ht="13.5">
      <c r="A32" s="33" t="s">
        <v>36</v>
      </c>
      <c r="B32" s="7">
        <f>SUM(B28:B31)</f>
        <v>452615953</v>
      </c>
      <c r="C32" s="7">
        <f aca="true" t="shared" si="5" ref="C32:K32">SUM(C28:C31)</f>
        <v>1466152065</v>
      </c>
      <c r="D32" s="69">
        <f t="shared" si="5"/>
        <v>1475763192</v>
      </c>
      <c r="E32" s="70">
        <f t="shared" si="5"/>
        <v>324342009</v>
      </c>
      <c r="F32" s="7">
        <f t="shared" si="5"/>
        <v>130315978</v>
      </c>
      <c r="G32" s="71">
        <f t="shared" si="5"/>
        <v>130315978</v>
      </c>
      <c r="H32" s="72">
        <f t="shared" si="5"/>
        <v>0</v>
      </c>
      <c r="I32" s="70">
        <f t="shared" si="5"/>
        <v>51283301</v>
      </c>
      <c r="J32" s="7">
        <f t="shared" si="5"/>
        <v>49816630</v>
      </c>
      <c r="K32" s="71">
        <f t="shared" si="5"/>
        <v>46273073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-74280012</v>
      </c>
      <c r="C35" s="6">
        <v>66191087</v>
      </c>
      <c r="D35" s="23">
        <v>131171336</v>
      </c>
      <c r="E35" s="24">
        <v>109604785</v>
      </c>
      <c r="F35" s="6">
        <v>216473189</v>
      </c>
      <c r="G35" s="25">
        <v>216473189</v>
      </c>
      <c r="H35" s="26">
        <v>53651114</v>
      </c>
      <c r="I35" s="24">
        <v>96326539</v>
      </c>
      <c r="J35" s="6">
        <v>105466854</v>
      </c>
      <c r="K35" s="25">
        <v>119382171</v>
      </c>
    </row>
    <row r="36" spans="1:11" ht="13.5">
      <c r="A36" s="22" t="s">
        <v>39</v>
      </c>
      <c r="B36" s="6">
        <v>431363162</v>
      </c>
      <c r="C36" s="6">
        <v>805684797</v>
      </c>
      <c r="D36" s="23">
        <v>781177021</v>
      </c>
      <c r="E36" s="24">
        <v>324342009</v>
      </c>
      <c r="F36" s="6">
        <v>130315978</v>
      </c>
      <c r="G36" s="25">
        <v>130315978</v>
      </c>
      <c r="H36" s="26">
        <v>24954775</v>
      </c>
      <c r="I36" s="24">
        <v>132599463</v>
      </c>
      <c r="J36" s="6">
        <v>131368210</v>
      </c>
      <c r="K36" s="25">
        <v>131412923</v>
      </c>
    </row>
    <row r="37" spans="1:11" ht="13.5">
      <c r="A37" s="22" t="s">
        <v>40</v>
      </c>
      <c r="B37" s="6">
        <v>-84997493</v>
      </c>
      <c r="C37" s="6">
        <v>156412963</v>
      </c>
      <c r="D37" s="23">
        <v>207925189</v>
      </c>
      <c r="E37" s="24">
        <v>13256000</v>
      </c>
      <c r="F37" s="6">
        <v>-75577516</v>
      </c>
      <c r="G37" s="25">
        <v>-75577516</v>
      </c>
      <c r="H37" s="26">
        <v>38594219</v>
      </c>
      <c r="I37" s="24">
        <v>154590000</v>
      </c>
      <c r="J37" s="6">
        <v>155093960</v>
      </c>
      <c r="K37" s="25">
        <v>160097906</v>
      </c>
    </row>
    <row r="38" spans="1:11" ht="13.5">
      <c r="A38" s="22" t="s">
        <v>41</v>
      </c>
      <c r="B38" s="6">
        <v>-7643956</v>
      </c>
      <c r="C38" s="6">
        <v>6577582</v>
      </c>
      <c r="D38" s="23">
        <v>4205464</v>
      </c>
      <c r="E38" s="24">
        <v>0</v>
      </c>
      <c r="F38" s="6">
        <v>0</v>
      </c>
      <c r="G38" s="25">
        <v>0</v>
      </c>
      <c r="H38" s="26">
        <v>0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383678770</v>
      </c>
      <c r="C39" s="6">
        <v>841665665</v>
      </c>
      <c r="D39" s="23">
        <v>732248854</v>
      </c>
      <c r="E39" s="24">
        <v>392648333</v>
      </c>
      <c r="F39" s="6">
        <v>420572493</v>
      </c>
      <c r="G39" s="25">
        <v>420572493</v>
      </c>
      <c r="H39" s="26">
        <v>62</v>
      </c>
      <c r="I39" s="24">
        <v>72767596</v>
      </c>
      <c r="J39" s="6">
        <v>81124846</v>
      </c>
      <c r="K39" s="25">
        <v>98126382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-5149020</v>
      </c>
      <c r="D42" s="23">
        <v>-5311768</v>
      </c>
      <c r="E42" s="24">
        <v>0</v>
      </c>
      <c r="F42" s="6">
        <v>53935334</v>
      </c>
      <c r="G42" s="25">
        <v>53935334</v>
      </c>
      <c r="H42" s="26">
        <v>399960</v>
      </c>
      <c r="I42" s="24">
        <v>79224052</v>
      </c>
      <c r="J42" s="6">
        <v>83286560</v>
      </c>
      <c r="K42" s="25">
        <v>82033080</v>
      </c>
    </row>
    <row r="43" spans="1:11" ht="13.5">
      <c r="A43" s="22" t="s">
        <v>45</v>
      </c>
      <c r="B43" s="6">
        <v>0</v>
      </c>
      <c r="C43" s="6">
        <v>-120550</v>
      </c>
      <c r="D43" s="23">
        <v>0</v>
      </c>
      <c r="E43" s="24">
        <v>120550</v>
      </c>
      <c r="F43" s="6">
        <v>120550</v>
      </c>
      <c r="G43" s="25">
        <v>120550</v>
      </c>
      <c r="H43" s="26">
        <v>0</v>
      </c>
      <c r="I43" s="24">
        <v>-51283301</v>
      </c>
      <c r="J43" s="6">
        <v>-49816630</v>
      </c>
      <c r="K43" s="25">
        <v>-46273073</v>
      </c>
    </row>
    <row r="44" spans="1:11" ht="13.5">
      <c r="A44" s="22" t="s">
        <v>46</v>
      </c>
      <c r="B44" s="6">
        <v>-17903</v>
      </c>
      <c r="C44" s="6">
        <v>750780</v>
      </c>
      <c r="D44" s="23">
        <v>6465</v>
      </c>
      <c r="E44" s="24">
        <v>-739342</v>
      </c>
      <c r="F44" s="6">
        <v>-739342</v>
      </c>
      <c r="G44" s="25">
        <v>-739342</v>
      </c>
      <c r="H44" s="26">
        <v>-90836</v>
      </c>
      <c r="I44" s="24">
        <v>90000</v>
      </c>
      <c r="J44" s="6">
        <v>3960</v>
      </c>
      <c r="K44" s="25">
        <v>3946</v>
      </c>
    </row>
    <row r="45" spans="1:11" ht="13.5">
      <c r="A45" s="33" t="s">
        <v>47</v>
      </c>
      <c r="B45" s="7">
        <v>-17903</v>
      </c>
      <c r="C45" s="7">
        <v>-4518790</v>
      </c>
      <c r="D45" s="69">
        <v>-5305303</v>
      </c>
      <c r="E45" s="70">
        <v>-618792</v>
      </c>
      <c r="F45" s="7">
        <v>53316542</v>
      </c>
      <c r="G45" s="71">
        <v>53316542</v>
      </c>
      <c r="H45" s="72">
        <v>409049</v>
      </c>
      <c r="I45" s="70">
        <v>28530751</v>
      </c>
      <c r="J45" s="7">
        <v>38124641</v>
      </c>
      <c r="K45" s="71">
        <v>49096019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-21637873</v>
      </c>
      <c r="C48" s="6">
        <v>7094902</v>
      </c>
      <c r="D48" s="23">
        <v>4640551</v>
      </c>
      <c r="E48" s="24">
        <v>13368550</v>
      </c>
      <c r="F48" s="6">
        <v>232637189</v>
      </c>
      <c r="G48" s="25">
        <v>232637189</v>
      </c>
      <c r="H48" s="26">
        <v>-4474932</v>
      </c>
      <c r="I48" s="24">
        <v>4650751</v>
      </c>
      <c r="J48" s="6">
        <v>13332066</v>
      </c>
      <c r="K48" s="25">
        <v>23212759</v>
      </c>
    </row>
    <row r="49" spans="1:11" ht="13.5">
      <c r="A49" s="22" t="s">
        <v>50</v>
      </c>
      <c r="B49" s="6">
        <f>+B75</f>
        <v>-129254830</v>
      </c>
      <c r="C49" s="6">
        <f aca="true" t="shared" si="6" ref="C49:K49">+C75</f>
        <v>242550000</v>
      </c>
      <c r="D49" s="23">
        <f t="shared" si="6"/>
        <v>320332618</v>
      </c>
      <c r="E49" s="24">
        <f t="shared" si="6"/>
        <v>13256000</v>
      </c>
      <c r="F49" s="6">
        <f t="shared" si="6"/>
        <v>-59478493.06397389</v>
      </c>
      <c r="G49" s="25">
        <f t="shared" si="6"/>
        <v>-59478493.06397389</v>
      </c>
      <c r="H49" s="26">
        <f t="shared" si="6"/>
        <v>94112996</v>
      </c>
      <c r="I49" s="24">
        <f t="shared" si="6"/>
        <v>95621298.24104518</v>
      </c>
      <c r="J49" s="6">
        <f t="shared" si="6"/>
        <v>91376506.31266463</v>
      </c>
      <c r="K49" s="25">
        <f t="shared" si="6"/>
        <v>93555547.2866653</v>
      </c>
    </row>
    <row r="50" spans="1:11" ht="13.5">
      <c r="A50" s="33" t="s">
        <v>51</v>
      </c>
      <c r="B50" s="7">
        <f>+B48-B49</f>
        <v>107616957</v>
      </c>
      <c r="C50" s="7">
        <f aca="true" t="shared" si="7" ref="C50:K50">+C48-C49</f>
        <v>-235455098</v>
      </c>
      <c r="D50" s="69">
        <f t="shared" si="7"/>
        <v>-315692067</v>
      </c>
      <c r="E50" s="70">
        <f t="shared" si="7"/>
        <v>112550</v>
      </c>
      <c r="F50" s="7">
        <f t="shared" si="7"/>
        <v>292115682.0639739</v>
      </c>
      <c r="G50" s="71">
        <f t="shared" si="7"/>
        <v>292115682.0639739</v>
      </c>
      <c r="H50" s="72">
        <f t="shared" si="7"/>
        <v>-98587928</v>
      </c>
      <c r="I50" s="70">
        <f t="shared" si="7"/>
        <v>-90970547.24104518</v>
      </c>
      <c r="J50" s="7">
        <f t="shared" si="7"/>
        <v>-78044440.31266463</v>
      </c>
      <c r="K50" s="71">
        <f t="shared" si="7"/>
        <v>-70342788.2866653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426377656</v>
      </c>
      <c r="C53" s="6">
        <v>751487584</v>
      </c>
      <c r="D53" s="23">
        <v>700192365</v>
      </c>
      <c r="E53" s="24">
        <v>280618754</v>
      </c>
      <c r="F53" s="6">
        <v>95731112</v>
      </c>
      <c r="G53" s="25">
        <v>95731112</v>
      </c>
      <c r="H53" s="26">
        <v>7802372</v>
      </c>
      <c r="I53" s="24">
        <v>90068163</v>
      </c>
      <c r="J53" s="6">
        <v>92542161</v>
      </c>
      <c r="K53" s="25">
        <v>96262018</v>
      </c>
    </row>
    <row r="54" spans="1:11" ht="13.5">
      <c r="A54" s="22" t="s">
        <v>54</v>
      </c>
      <c r="B54" s="6">
        <v>0</v>
      </c>
      <c r="C54" s="6">
        <v>43762413</v>
      </c>
      <c r="D54" s="23">
        <v>40304737</v>
      </c>
      <c r="E54" s="24">
        <v>37410075</v>
      </c>
      <c r="F54" s="6">
        <v>47139650</v>
      </c>
      <c r="G54" s="25">
        <v>47139650</v>
      </c>
      <c r="H54" s="26">
        <v>0</v>
      </c>
      <c r="I54" s="24">
        <v>48978097</v>
      </c>
      <c r="J54" s="6">
        <v>51035176</v>
      </c>
      <c r="K54" s="25">
        <v>53280722</v>
      </c>
    </row>
    <row r="55" spans="1:11" ht="13.5">
      <c r="A55" s="22" t="s">
        <v>55</v>
      </c>
      <c r="B55" s="6">
        <v>285440956</v>
      </c>
      <c r="C55" s="6">
        <v>1336009430</v>
      </c>
      <c r="D55" s="23">
        <v>1352001982</v>
      </c>
      <c r="E55" s="24">
        <v>39394959</v>
      </c>
      <c r="F55" s="6">
        <v>34782999</v>
      </c>
      <c r="G55" s="25">
        <v>34782999</v>
      </c>
      <c r="H55" s="26">
        <v>16107262</v>
      </c>
      <c r="I55" s="24">
        <v>38998635</v>
      </c>
      <c r="J55" s="6">
        <v>41014249</v>
      </c>
      <c r="K55" s="25">
        <v>37435386</v>
      </c>
    </row>
    <row r="56" spans="1:11" ht="13.5">
      <c r="A56" s="22" t="s">
        <v>56</v>
      </c>
      <c r="B56" s="6">
        <v>771869</v>
      </c>
      <c r="C56" s="6">
        <v>28180879</v>
      </c>
      <c r="D56" s="23">
        <v>39980</v>
      </c>
      <c r="E56" s="24">
        <v>2264117</v>
      </c>
      <c r="F56" s="6">
        <v>1280000</v>
      </c>
      <c r="G56" s="25">
        <v>1280000</v>
      </c>
      <c r="H56" s="26">
        <v>-187304</v>
      </c>
      <c r="I56" s="24">
        <v>2900000</v>
      </c>
      <c r="J56" s="6">
        <v>3021800</v>
      </c>
      <c r="K56" s="25">
        <v>3154759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6451835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1380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3028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1638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103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0.8488359662567811</v>
      </c>
      <c r="G70" s="5">
        <f t="shared" si="8"/>
        <v>0.8488359662567811</v>
      </c>
      <c r="H70" s="5">
        <f t="shared" si="8"/>
        <v>0</v>
      </c>
      <c r="I70" s="5">
        <f t="shared" si="8"/>
        <v>0.7349363006476897</v>
      </c>
      <c r="J70" s="5">
        <f t="shared" si="8"/>
        <v>0.735650783795474</v>
      </c>
      <c r="K70" s="5">
        <f t="shared" si="8"/>
        <v>0.7358891819991894</v>
      </c>
    </row>
    <row r="71" spans="1:11" ht="12.75" hidden="1">
      <c r="A71" s="1" t="s">
        <v>104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65055083</v>
      </c>
      <c r="G71" s="2">
        <f t="shared" si="9"/>
        <v>65055083</v>
      </c>
      <c r="H71" s="2">
        <f t="shared" si="9"/>
        <v>0</v>
      </c>
      <c r="I71" s="2">
        <f t="shared" si="9"/>
        <v>63660322</v>
      </c>
      <c r="J71" s="2">
        <f t="shared" si="9"/>
        <v>66398545</v>
      </c>
      <c r="K71" s="2">
        <f t="shared" si="9"/>
        <v>69342544</v>
      </c>
    </row>
    <row r="72" spans="1:11" ht="12.75" hidden="1">
      <c r="A72" s="1" t="s">
        <v>105</v>
      </c>
      <c r="B72" s="2">
        <f>+B77</f>
        <v>-8863393</v>
      </c>
      <c r="C72" s="2">
        <f aca="true" t="shared" si="10" ref="C72:K72">+C77</f>
        <v>65142335</v>
      </c>
      <c r="D72" s="2">
        <f t="shared" si="10"/>
        <v>72581049</v>
      </c>
      <c r="E72" s="2">
        <f t="shared" si="10"/>
        <v>79741803</v>
      </c>
      <c r="F72" s="2">
        <f t="shared" si="10"/>
        <v>76640347</v>
      </c>
      <c r="G72" s="2">
        <f t="shared" si="10"/>
        <v>76640347</v>
      </c>
      <c r="H72" s="2">
        <f t="shared" si="10"/>
        <v>74042617</v>
      </c>
      <c r="I72" s="2">
        <f t="shared" si="10"/>
        <v>86620190</v>
      </c>
      <c r="J72" s="2">
        <f t="shared" si="10"/>
        <v>90258240</v>
      </c>
      <c r="K72" s="2">
        <f t="shared" si="10"/>
        <v>94229601</v>
      </c>
    </row>
    <row r="73" spans="1:11" ht="12.75" hidden="1">
      <c r="A73" s="1" t="s">
        <v>106</v>
      </c>
      <c r="B73" s="2">
        <f>+B74</f>
        <v>117056507.16666666</v>
      </c>
      <c r="C73" s="2">
        <f aca="true" t="shared" si="11" ref="C73:K73">+(C78+C80+C81+C82)-(B78+B80+B81+B82)</f>
        <v>106687574</v>
      </c>
      <c r="D73" s="2">
        <f t="shared" si="11"/>
        <v>68618232</v>
      </c>
      <c r="E73" s="2">
        <f t="shared" si="11"/>
        <v>-31664709</v>
      </c>
      <c r="F73" s="2">
        <f>+(F78+F80+F81+F82)-(D78+D80+D81+D82)</f>
        <v>-144045218</v>
      </c>
      <c r="G73" s="2">
        <f>+(G78+G80+G81+G82)-(D78+D80+D81+D82)</f>
        <v>-144045218</v>
      </c>
      <c r="H73" s="2">
        <f>+(H78+H80+H81+H82)-(D78+D80+D81+D82)</f>
        <v>-66545551</v>
      </c>
      <c r="I73" s="2">
        <f>+(I78+I80+I81+I82)-(E78+E80+E81+E82)</f>
        <v>-7177509</v>
      </c>
      <c r="J73" s="2">
        <f t="shared" si="11"/>
        <v>249000</v>
      </c>
      <c r="K73" s="2">
        <f t="shared" si="11"/>
        <v>3805384</v>
      </c>
    </row>
    <row r="74" spans="1:11" ht="12.75" hidden="1">
      <c r="A74" s="1" t="s">
        <v>107</v>
      </c>
      <c r="B74" s="2">
        <f>+TREND(C74:E74)</f>
        <v>117056507.16666666</v>
      </c>
      <c r="C74" s="2">
        <f>+C73</f>
        <v>106687574</v>
      </c>
      <c r="D74" s="2">
        <f aca="true" t="shared" si="12" ref="D74:K74">+D73</f>
        <v>68618232</v>
      </c>
      <c r="E74" s="2">
        <f t="shared" si="12"/>
        <v>-31664709</v>
      </c>
      <c r="F74" s="2">
        <f t="shared" si="12"/>
        <v>-144045218</v>
      </c>
      <c r="G74" s="2">
        <f t="shared" si="12"/>
        <v>-144045218</v>
      </c>
      <c r="H74" s="2">
        <f t="shared" si="12"/>
        <v>-66545551</v>
      </c>
      <c r="I74" s="2">
        <f t="shared" si="12"/>
        <v>-7177509</v>
      </c>
      <c r="J74" s="2">
        <f t="shared" si="12"/>
        <v>249000</v>
      </c>
      <c r="K74" s="2">
        <f t="shared" si="12"/>
        <v>3805384</v>
      </c>
    </row>
    <row r="75" spans="1:11" ht="12.75" hidden="1">
      <c r="A75" s="1" t="s">
        <v>108</v>
      </c>
      <c r="B75" s="2">
        <f>+B84-(((B80+B81+B78)*B70)-B79)</f>
        <v>-129254830</v>
      </c>
      <c r="C75" s="2">
        <f aca="true" t="shared" si="13" ref="C75:K75">+C84-(((C80+C81+C78)*C70)-C79)</f>
        <v>242550000</v>
      </c>
      <c r="D75" s="2">
        <f t="shared" si="13"/>
        <v>320332618</v>
      </c>
      <c r="E75" s="2">
        <f t="shared" si="13"/>
        <v>13256000</v>
      </c>
      <c r="F75" s="2">
        <f t="shared" si="13"/>
        <v>-59478493.06397389</v>
      </c>
      <c r="G75" s="2">
        <f t="shared" si="13"/>
        <v>-59478493.06397389</v>
      </c>
      <c r="H75" s="2">
        <f t="shared" si="13"/>
        <v>94112996</v>
      </c>
      <c r="I75" s="2">
        <f t="shared" si="13"/>
        <v>95621298.24104518</v>
      </c>
      <c r="J75" s="2">
        <f t="shared" si="13"/>
        <v>91376506.31266463</v>
      </c>
      <c r="K75" s="2">
        <f t="shared" si="13"/>
        <v>93555547.2866653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-8863393</v>
      </c>
      <c r="C77" s="3">
        <v>65142335</v>
      </c>
      <c r="D77" s="3">
        <v>72581049</v>
      </c>
      <c r="E77" s="3">
        <v>79741803</v>
      </c>
      <c r="F77" s="3">
        <v>76640347</v>
      </c>
      <c r="G77" s="3">
        <v>76640347</v>
      </c>
      <c r="H77" s="3">
        <v>74042617</v>
      </c>
      <c r="I77" s="3">
        <v>86620190</v>
      </c>
      <c r="J77" s="3">
        <v>90258240</v>
      </c>
      <c r="K77" s="3">
        <v>94229601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-85629727</v>
      </c>
      <c r="C79" s="3">
        <v>149091061</v>
      </c>
      <c r="D79" s="3">
        <v>200412073</v>
      </c>
      <c r="E79" s="3">
        <v>13256000</v>
      </c>
      <c r="F79" s="3">
        <v>-75577516</v>
      </c>
      <c r="G79" s="3">
        <v>-75577516</v>
      </c>
      <c r="H79" s="3">
        <v>38381047</v>
      </c>
      <c r="I79" s="3">
        <v>154500000</v>
      </c>
      <c r="J79" s="3">
        <v>155000000</v>
      </c>
      <c r="K79" s="3">
        <v>160000000</v>
      </c>
    </row>
    <row r="80" spans="1:11" ht="12.75" hidden="1">
      <c r="A80" s="1" t="s">
        <v>68</v>
      </c>
      <c r="B80" s="3">
        <v>-9941856</v>
      </c>
      <c r="C80" s="3">
        <v>25680670</v>
      </c>
      <c r="D80" s="3">
        <v>73199580</v>
      </c>
      <c r="E80" s="3">
        <v>93414509</v>
      </c>
      <c r="F80" s="3">
        <v>-21966000</v>
      </c>
      <c r="G80" s="3">
        <v>-21966000</v>
      </c>
      <c r="H80" s="3">
        <v>51685140</v>
      </c>
      <c r="I80" s="3">
        <v>83120000</v>
      </c>
      <c r="J80" s="3">
        <v>83360000</v>
      </c>
      <c r="K80" s="3">
        <v>87027840</v>
      </c>
    </row>
    <row r="81" spans="1:11" ht="12.75" hidden="1">
      <c r="A81" s="1" t="s">
        <v>69</v>
      </c>
      <c r="B81" s="3">
        <v>-40301046</v>
      </c>
      <c r="C81" s="3">
        <v>30495763</v>
      </c>
      <c r="D81" s="3">
        <v>51519632</v>
      </c>
      <c r="E81" s="3">
        <v>0</v>
      </c>
      <c r="F81" s="3">
        <v>3000000</v>
      </c>
      <c r="G81" s="3">
        <v>3000000</v>
      </c>
      <c r="H81" s="3">
        <v>6761108</v>
      </c>
      <c r="I81" s="3">
        <v>3117000</v>
      </c>
      <c r="J81" s="3">
        <v>3126000</v>
      </c>
      <c r="K81" s="3">
        <v>3263544</v>
      </c>
    </row>
    <row r="82" spans="1:11" ht="12.75" hidden="1">
      <c r="A82" s="1" t="s">
        <v>70</v>
      </c>
      <c r="B82" s="3">
        <v>16314</v>
      </c>
      <c r="C82" s="3">
        <v>284553</v>
      </c>
      <c r="D82" s="3">
        <v>360006</v>
      </c>
      <c r="E82" s="3">
        <v>0</v>
      </c>
      <c r="F82" s="3">
        <v>0</v>
      </c>
      <c r="G82" s="3">
        <v>0</v>
      </c>
      <c r="H82" s="3">
        <v>87419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65055083</v>
      </c>
      <c r="G83" s="3">
        <v>65055083</v>
      </c>
      <c r="H83" s="3">
        <v>0</v>
      </c>
      <c r="I83" s="3">
        <v>63660322</v>
      </c>
      <c r="J83" s="3">
        <v>66398545</v>
      </c>
      <c r="K83" s="3">
        <v>69342544</v>
      </c>
    </row>
    <row r="84" spans="1:11" ht="12.75" hidden="1">
      <c r="A84" s="1" t="s">
        <v>72</v>
      </c>
      <c r="B84" s="3">
        <v>-43625103</v>
      </c>
      <c r="C84" s="3">
        <v>93458939</v>
      </c>
      <c r="D84" s="3">
        <v>119920545</v>
      </c>
      <c r="E84" s="3">
        <v>0</v>
      </c>
      <c r="F84" s="3">
        <v>0</v>
      </c>
      <c r="G84" s="3">
        <v>0</v>
      </c>
      <c r="H84" s="3">
        <v>55731949</v>
      </c>
      <c r="I84" s="3">
        <v>4500000</v>
      </c>
      <c r="J84" s="3">
        <v>0</v>
      </c>
      <c r="K84" s="3">
        <v>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36278510</v>
      </c>
      <c r="C5" s="6">
        <v>22162782</v>
      </c>
      <c r="D5" s="23">
        <v>0</v>
      </c>
      <c r="E5" s="24">
        <v>31259567</v>
      </c>
      <c r="F5" s="6">
        <v>31259567</v>
      </c>
      <c r="G5" s="25">
        <v>31259567</v>
      </c>
      <c r="H5" s="26">
        <v>37378777</v>
      </c>
      <c r="I5" s="24">
        <v>40171615</v>
      </c>
      <c r="J5" s="6">
        <v>42000000</v>
      </c>
      <c r="K5" s="25">
        <v>44500000</v>
      </c>
    </row>
    <row r="6" spans="1:11" ht="13.5">
      <c r="A6" s="22" t="s">
        <v>18</v>
      </c>
      <c r="B6" s="6">
        <v>104018861</v>
      </c>
      <c r="C6" s="6">
        <v>114346801</v>
      </c>
      <c r="D6" s="23">
        <v>0</v>
      </c>
      <c r="E6" s="24">
        <v>138741969</v>
      </c>
      <c r="F6" s="6">
        <v>143741969</v>
      </c>
      <c r="G6" s="25">
        <v>143741969</v>
      </c>
      <c r="H6" s="26">
        <v>42967011</v>
      </c>
      <c r="I6" s="24">
        <v>163821677</v>
      </c>
      <c r="J6" s="6">
        <v>165700000</v>
      </c>
      <c r="K6" s="25">
        <v>173750000</v>
      </c>
    </row>
    <row r="7" spans="1:11" ht="13.5">
      <c r="A7" s="22" t="s">
        <v>19</v>
      </c>
      <c r="B7" s="6">
        <v>212000</v>
      </c>
      <c r="C7" s="6">
        <v>162838</v>
      </c>
      <c r="D7" s="23">
        <v>0</v>
      </c>
      <c r="E7" s="24">
        <v>0</v>
      </c>
      <c r="F7" s="6">
        <v>0</v>
      </c>
      <c r="G7" s="25">
        <v>0</v>
      </c>
      <c r="H7" s="26">
        <v>-8</v>
      </c>
      <c r="I7" s="24">
        <v>94000</v>
      </c>
      <c r="J7" s="6">
        <v>100000</v>
      </c>
      <c r="K7" s="25">
        <v>110000</v>
      </c>
    </row>
    <row r="8" spans="1:11" ht="13.5">
      <c r="A8" s="22" t="s">
        <v>20</v>
      </c>
      <c r="B8" s="6">
        <v>24788683</v>
      </c>
      <c r="C8" s="6">
        <v>123761193</v>
      </c>
      <c r="D8" s="23">
        <v>0</v>
      </c>
      <c r="E8" s="24">
        <v>94869000</v>
      </c>
      <c r="F8" s="6">
        <v>110393138</v>
      </c>
      <c r="G8" s="25">
        <v>110393138</v>
      </c>
      <c r="H8" s="26">
        <v>96726447</v>
      </c>
      <c r="I8" s="24">
        <v>97482000</v>
      </c>
      <c r="J8" s="6">
        <v>98700000</v>
      </c>
      <c r="K8" s="25">
        <v>99950000</v>
      </c>
    </row>
    <row r="9" spans="1:11" ht="13.5">
      <c r="A9" s="22" t="s">
        <v>21</v>
      </c>
      <c r="B9" s="6">
        <v>62179966</v>
      </c>
      <c r="C9" s="6">
        <v>10778682</v>
      </c>
      <c r="D9" s="23">
        <v>0</v>
      </c>
      <c r="E9" s="24">
        <v>22795589</v>
      </c>
      <c r="F9" s="6">
        <v>22795589</v>
      </c>
      <c r="G9" s="25">
        <v>22795589</v>
      </c>
      <c r="H9" s="26">
        <v>3347601</v>
      </c>
      <c r="I9" s="24">
        <v>32296100</v>
      </c>
      <c r="J9" s="6">
        <v>22350000</v>
      </c>
      <c r="K9" s="25">
        <v>22470000</v>
      </c>
    </row>
    <row r="10" spans="1:11" ht="25.5">
      <c r="A10" s="27" t="s">
        <v>97</v>
      </c>
      <c r="B10" s="28">
        <f>SUM(B5:B9)</f>
        <v>227478020</v>
      </c>
      <c r="C10" s="29">
        <f aca="true" t="shared" si="0" ref="C10:K10">SUM(C5:C9)</f>
        <v>271212296</v>
      </c>
      <c r="D10" s="30">
        <f t="shared" si="0"/>
        <v>0</v>
      </c>
      <c r="E10" s="28">
        <f t="shared" si="0"/>
        <v>287666125</v>
      </c>
      <c r="F10" s="29">
        <f t="shared" si="0"/>
        <v>308190263</v>
      </c>
      <c r="G10" s="31">
        <f t="shared" si="0"/>
        <v>308190263</v>
      </c>
      <c r="H10" s="32">
        <f t="shared" si="0"/>
        <v>180419828</v>
      </c>
      <c r="I10" s="28">
        <f t="shared" si="0"/>
        <v>333865392</v>
      </c>
      <c r="J10" s="29">
        <f t="shared" si="0"/>
        <v>328850000</v>
      </c>
      <c r="K10" s="31">
        <f t="shared" si="0"/>
        <v>340780000</v>
      </c>
    </row>
    <row r="11" spans="1:11" ht="13.5">
      <c r="A11" s="22" t="s">
        <v>22</v>
      </c>
      <c r="B11" s="6">
        <v>127348200</v>
      </c>
      <c r="C11" s="6">
        <v>109169864</v>
      </c>
      <c r="D11" s="23">
        <v>0</v>
      </c>
      <c r="E11" s="24">
        <v>107615426</v>
      </c>
      <c r="F11" s="6">
        <v>107615426</v>
      </c>
      <c r="G11" s="25">
        <v>107615426</v>
      </c>
      <c r="H11" s="26">
        <v>227130505</v>
      </c>
      <c r="I11" s="24">
        <v>119880703</v>
      </c>
      <c r="J11" s="6">
        <v>123672038</v>
      </c>
      <c r="K11" s="25">
        <v>138327258</v>
      </c>
    </row>
    <row r="12" spans="1:11" ht="13.5">
      <c r="A12" s="22" t="s">
        <v>23</v>
      </c>
      <c r="B12" s="6">
        <v>5255977</v>
      </c>
      <c r="C12" s="6">
        <v>4818353</v>
      </c>
      <c r="D12" s="23">
        <v>0</v>
      </c>
      <c r="E12" s="24">
        <v>5799744</v>
      </c>
      <c r="F12" s="6">
        <v>5799744</v>
      </c>
      <c r="G12" s="25">
        <v>5799744</v>
      </c>
      <c r="H12" s="26">
        <v>11566251</v>
      </c>
      <c r="I12" s="24">
        <v>5200002</v>
      </c>
      <c r="J12" s="6">
        <v>5781001</v>
      </c>
      <c r="K12" s="25">
        <v>6962001</v>
      </c>
    </row>
    <row r="13" spans="1:11" ht="13.5">
      <c r="A13" s="22" t="s">
        <v>98</v>
      </c>
      <c r="B13" s="6">
        <v>0</v>
      </c>
      <c r="C13" s="6">
        <v>42673010</v>
      </c>
      <c r="D13" s="23">
        <v>0</v>
      </c>
      <c r="E13" s="24">
        <v>40542500</v>
      </c>
      <c r="F13" s="6">
        <v>40542500</v>
      </c>
      <c r="G13" s="25">
        <v>40542500</v>
      </c>
      <c r="H13" s="26">
        <v>0</v>
      </c>
      <c r="I13" s="24">
        <v>46000000</v>
      </c>
      <c r="J13" s="6">
        <v>48000000</v>
      </c>
      <c r="K13" s="25">
        <v>50000000</v>
      </c>
    </row>
    <row r="14" spans="1:11" ht="13.5">
      <c r="A14" s="22" t="s">
        <v>24</v>
      </c>
      <c r="B14" s="6">
        <v>26244115</v>
      </c>
      <c r="C14" s="6">
        <v>45396931</v>
      </c>
      <c r="D14" s="23">
        <v>0</v>
      </c>
      <c r="E14" s="24">
        <v>0</v>
      </c>
      <c r="F14" s="6">
        <v>0</v>
      </c>
      <c r="G14" s="25">
        <v>0</v>
      </c>
      <c r="H14" s="26">
        <v>34168556</v>
      </c>
      <c r="I14" s="24">
        <v>60000000</v>
      </c>
      <c r="J14" s="6">
        <v>62000000</v>
      </c>
      <c r="K14" s="25">
        <v>64000000</v>
      </c>
    </row>
    <row r="15" spans="1:11" ht="13.5">
      <c r="A15" s="22" t="s">
        <v>99</v>
      </c>
      <c r="B15" s="6">
        <v>76167454</v>
      </c>
      <c r="C15" s="6">
        <v>89997407</v>
      </c>
      <c r="D15" s="23">
        <v>0</v>
      </c>
      <c r="E15" s="24">
        <v>95400716</v>
      </c>
      <c r="F15" s="6">
        <v>98627716</v>
      </c>
      <c r="G15" s="25">
        <v>98627716</v>
      </c>
      <c r="H15" s="26">
        <v>32240272</v>
      </c>
      <c r="I15" s="24">
        <v>105250000</v>
      </c>
      <c r="J15" s="6">
        <v>86000000</v>
      </c>
      <c r="K15" s="25">
        <v>125000000</v>
      </c>
    </row>
    <row r="16" spans="1:11" ht="13.5">
      <c r="A16" s="22" t="s">
        <v>20</v>
      </c>
      <c r="B16" s="6">
        <v>0</v>
      </c>
      <c r="C16" s="6">
        <v>0</v>
      </c>
      <c r="D16" s="23">
        <v>0</v>
      </c>
      <c r="E16" s="24">
        <v>1277300</v>
      </c>
      <c r="F16" s="6">
        <v>1277300</v>
      </c>
      <c r="G16" s="25">
        <v>1277300</v>
      </c>
      <c r="H16" s="26">
        <v>155821</v>
      </c>
      <c r="I16" s="24">
        <v>90000</v>
      </c>
      <c r="J16" s="6">
        <v>95000</v>
      </c>
      <c r="K16" s="25">
        <v>100000</v>
      </c>
    </row>
    <row r="17" spans="1:11" ht="13.5">
      <c r="A17" s="22" t="s">
        <v>25</v>
      </c>
      <c r="B17" s="6">
        <v>4821639</v>
      </c>
      <c r="C17" s="6">
        <v>93697869</v>
      </c>
      <c r="D17" s="23">
        <v>0</v>
      </c>
      <c r="E17" s="24">
        <v>68031392</v>
      </c>
      <c r="F17" s="6">
        <v>72921664</v>
      </c>
      <c r="G17" s="25">
        <v>72921664</v>
      </c>
      <c r="H17" s="26">
        <v>14015334</v>
      </c>
      <c r="I17" s="24">
        <v>78497000</v>
      </c>
      <c r="J17" s="6">
        <v>73962001</v>
      </c>
      <c r="K17" s="25">
        <v>73885001</v>
      </c>
    </row>
    <row r="18" spans="1:11" ht="13.5">
      <c r="A18" s="33" t="s">
        <v>26</v>
      </c>
      <c r="B18" s="34">
        <f>SUM(B11:B17)</f>
        <v>239837385</v>
      </c>
      <c r="C18" s="35">
        <f aca="true" t="shared" si="1" ref="C18:K18">SUM(C11:C17)</f>
        <v>385753434</v>
      </c>
      <c r="D18" s="36">
        <f t="shared" si="1"/>
        <v>0</v>
      </c>
      <c r="E18" s="34">
        <f t="shared" si="1"/>
        <v>318667078</v>
      </c>
      <c r="F18" s="35">
        <f t="shared" si="1"/>
        <v>326784350</v>
      </c>
      <c r="G18" s="37">
        <f t="shared" si="1"/>
        <v>326784350</v>
      </c>
      <c r="H18" s="38">
        <f t="shared" si="1"/>
        <v>319276739</v>
      </c>
      <c r="I18" s="34">
        <f t="shared" si="1"/>
        <v>414917705</v>
      </c>
      <c r="J18" s="35">
        <f t="shared" si="1"/>
        <v>399510040</v>
      </c>
      <c r="K18" s="37">
        <f t="shared" si="1"/>
        <v>458274260</v>
      </c>
    </row>
    <row r="19" spans="1:11" ht="13.5">
      <c r="A19" s="33" t="s">
        <v>27</v>
      </c>
      <c r="B19" s="39">
        <f>+B10-B18</f>
        <v>-12359365</v>
      </c>
      <c r="C19" s="40">
        <f aca="true" t="shared" si="2" ref="C19:K19">+C10-C18</f>
        <v>-114541138</v>
      </c>
      <c r="D19" s="41">
        <f t="shared" si="2"/>
        <v>0</v>
      </c>
      <c r="E19" s="39">
        <f t="shared" si="2"/>
        <v>-31000953</v>
      </c>
      <c r="F19" s="40">
        <f t="shared" si="2"/>
        <v>-18594087</v>
      </c>
      <c r="G19" s="42">
        <f t="shared" si="2"/>
        <v>-18594087</v>
      </c>
      <c r="H19" s="43">
        <f t="shared" si="2"/>
        <v>-138856911</v>
      </c>
      <c r="I19" s="39">
        <f t="shared" si="2"/>
        <v>-81052313</v>
      </c>
      <c r="J19" s="40">
        <f t="shared" si="2"/>
        <v>-70660040</v>
      </c>
      <c r="K19" s="42">
        <f t="shared" si="2"/>
        <v>-117494260</v>
      </c>
    </row>
    <row r="20" spans="1:11" ht="25.5">
      <c r="A20" s="44" t="s">
        <v>28</v>
      </c>
      <c r="B20" s="45">
        <v>0</v>
      </c>
      <c r="C20" s="46">
        <v>0</v>
      </c>
      <c r="D20" s="47">
        <v>0</v>
      </c>
      <c r="E20" s="45">
        <v>80162000</v>
      </c>
      <c r="F20" s="46">
        <v>54265600</v>
      </c>
      <c r="G20" s="48">
        <v>54265600</v>
      </c>
      <c r="H20" s="49">
        <v>8091817</v>
      </c>
      <c r="I20" s="45">
        <v>52419300</v>
      </c>
      <c r="J20" s="46">
        <v>56000000</v>
      </c>
      <c r="K20" s="48">
        <v>58000000</v>
      </c>
    </row>
    <row r="21" spans="1:11" ht="63.75">
      <c r="A21" s="50" t="s">
        <v>100</v>
      </c>
      <c r="B21" s="51">
        <v>0</v>
      </c>
      <c r="C21" s="52">
        <v>0</v>
      </c>
      <c r="D21" s="53">
        <v>0</v>
      </c>
      <c r="E21" s="51">
        <v>0</v>
      </c>
      <c r="F21" s="52">
        <v>24017000</v>
      </c>
      <c r="G21" s="54">
        <v>24017000</v>
      </c>
      <c r="H21" s="55">
        <v>0</v>
      </c>
      <c r="I21" s="51">
        <v>10167000</v>
      </c>
      <c r="J21" s="52">
        <v>12200000</v>
      </c>
      <c r="K21" s="54">
        <v>15200000</v>
      </c>
    </row>
    <row r="22" spans="1:11" ht="25.5">
      <c r="A22" s="56" t="s">
        <v>101</v>
      </c>
      <c r="B22" s="57">
        <f>SUM(B19:B21)</f>
        <v>-12359365</v>
      </c>
      <c r="C22" s="58">
        <f aca="true" t="shared" si="3" ref="C22:K22">SUM(C19:C21)</f>
        <v>-114541138</v>
      </c>
      <c r="D22" s="59">
        <f t="shared" si="3"/>
        <v>0</v>
      </c>
      <c r="E22" s="57">
        <f t="shared" si="3"/>
        <v>49161047</v>
      </c>
      <c r="F22" s="58">
        <f t="shared" si="3"/>
        <v>59688513</v>
      </c>
      <c r="G22" s="60">
        <f t="shared" si="3"/>
        <v>59688513</v>
      </c>
      <c r="H22" s="61">
        <f t="shared" si="3"/>
        <v>-130765094</v>
      </c>
      <c r="I22" s="57">
        <f t="shared" si="3"/>
        <v>-18466013</v>
      </c>
      <c r="J22" s="58">
        <f t="shared" si="3"/>
        <v>-2460040</v>
      </c>
      <c r="K22" s="60">
        <f t="shared" si="3"/>
        <v>-44294260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-12359365</v>
      </c>
      <c r="C24" s="40">
        <f aca="true" t="shared" si="4" ref="C24:K24">SUM(C22:C23)</f>
        <v>-114541138</v>
      </c>
      <c r="D24" s="41">
        <f t="shared" si="4"/>
        <v>0</v>
      </c>
      <c r="E24" s="39">
        <f t="shared" si="4"/>
        <v>49161047</v>
      </c>
      <c r="F24" s="40">
        <f t="shared" si="4"/>
        <v>59688513</v>
      </c>
      <c r="G24" s="42">
        <f t="shared" si="4"/>
        <v>59688513</v>
      </c>
      <c r="H24" s="43">
        <f t="shared" si="4"/>
        <v>-130765094</v>
      </c>
      <c r="I24" s="39">
        <f t="shared" si="4"/>
        <v>-18466013</v>
      </c>
      <c r="J24" s="40">
        <f t="shared" si="4"/>
        <v>-2460040</v>
      </c>
      <c r="K24" s="42">
        <f t="shared" si="4"/>
        <v>-44294260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2069566386</v>
      </c>
      <c r="C27" s="7">
        <v>24132420</v>
      </c>
      <c r="D27" s="69">
        <v>0</v>
      </c>
      <c r="E27" s="70">
        <v>80162002</v>
      </c>
      <c r="F27" s="7">
        <v>80162003</v>
      </c>
      <c r="G27" s="71">
        <v>80162003</v>
      </c>
      <c r="H27" s="72">
        <v>10139771</v>
      </c>
      <c r="I27" s="70">
        <v>62567000</v>
      </c>
      <c r="J27" s="7">
        <v>55020000</v>
      </c>
      <c r="K27" s="71">
        <v>50222000</v>
      </c>
    </row>
    <row r="28" spans="1:11" ht="13.5">
      <c r="A28" s="73" t="s">
        <v>33</v>
      </c>
      <c r="B28" s="6">
        <v>1657489094</v>
      </c>
      <c r="C28" s="6">
        <v>22628712</v>
      </c>
      <c r="D28" s="23">
        <v>0</v>
      </c>
      <c r="E28" s="24">
        <v>80162002</v>
      </c>
      <c r="F28" s="6">
        <v>80162003</v>
      </c>
      <c r="G28" s="25">
        <v>80162003</v>
      </c>
      <c r="H28" s="26">
        <v>0</v>
      </c>
      <c r="I28" s="24">
        <v>62567000</v>
      </c>
      <c r="J28" s="6">
        <v>55020000</v>
      </c>
      <c r="K28" s="25">
        <v>50222000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1503708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1657489094</v>
      </c>
      <c r="C32" s="7">
        <f aca="true" t="shared" si="5" ref="C32:K32">SUM(C28:C31)</f>
        <v>24132420</v>
      </c>
      <c r="D32" s="69">
        <f t="shared" si="5"/>
        <v>0</v>
      </c>
      <c r="E32" s="70">
        <f t="shared" si="5"/>
        <v>80162002</v>
      </c>
      <c r="F32" s="7">
        <f t="shared" si="5"/>
        <v>80162003</v>
      </c>
      <c r="G32" s="71">
        <f t="shared" si="5"/>
        <v>80162003</v>
      </c>
      <c r="H32" s="72">
        <f t="shared" si="5"/>
        <v>0</v>
      </c>
      <c r="I32" s="70">
        <f t="shared" si="5"/>
        <v>62567000</v>
      </c>
      <c r="J32" s="7">
        <f t="shared" si="5"/>
        <v>55020000</v>
      </c>
      <c r="K32" s="71">
        <f t="shared" si="5"/>
        <v>50222000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29982553</v>
      </c>
      <c r="C35" s="6">
        <v>45652812</v>
      </c>
      <c r="D35" s="23">
        <v>0</v>
      </c>
      <c r="E35" s="24">
        <v>206649163</v>
      </c>
      <c r="F35" s="6">
        <v>201554629</v>
      </c>
      <c r="G35" s="25">
        <v>201554629</v>
      </c>
      <c r="H35" s="26">
        <v>-202902696</v>
      </c>
      <c r="I35" s="24">
        <v>354330498</v>
      </c>
      <c r="J35" s="6">
        <v>320956012</v>
      </c>
      <c r="K35" s="25">
        <v>360414012</v>
      </c>
    </row>
    <row r="36" spans="1:11" ht="13.5">
      <c r="A36" s="22" t="s">
        <v>39</v>
      </c>
      <c r="B36" s="6">
        <v>976020586</v>
      </c>
      <c r="C36" s="6">
        <v>915097756</v>
      </c>
      <c r="D36" s="23">
        <v>0</v>
      </c>
      <c r="E36" s="24">
        <v>967726373</v>
      </c>
      <c r="F36" s="6">
        <v>967726374</v>
      </c>
      <c r="G36" s="25">
        <v>967726374</v>
      </c>
      <c r="H36" s="26">
        <v>10139771</v>
      </c>
      <c r="I36" s="24">
        <v>1016620403</v>
      </c>
      <c r="J36" s="6">
        <v>1065025000</v>
      </c>
      <c r="K36" s="25">
        <v>1088227000</v>
      </c>
    </row>
    <row r="37" spans="1:11" ht="13.5">
      <c r="A37" s="22" t="s">
        <v>40</v>
      </c>
      <c r="B37" s="6">
        <v>102647412</v>
      </c>
      <c r="C37" s="6">
        <v>548581860</v>
      </c>
      <c r="D37" s="23">
        <v>0</v>
      </c>
      <c r="E37" s="24">
        <v>568312000</v>
      </c>
      <c r="F37" s="6">
        <v>568312000</v>
      </c>
      <c r="G37" s="25">
        <v>568312000</v>
      </c>
      <c r="H37" s="26">
        <v>-4636088</v>
      </c>
      <c r="I37" s="24">
        <v>1370950911</v>
      </c>
      <c r="J37" s="6">
        <v>1228691113</v>
      </c>
      <c r="K37" s="25">
        <v>1114719670</v>
      </c>
    </row>
    <row r="38" spans="1:11" ht="13.5">
      <c r="A38" s="22" t="s">
        <v>41</v>
      </c>
      <c r="B38" s="6">
        <v>4517199</v>
      </c>
      <c r="C38" s="6">
        <v>14254584</v>
      </c>
      <c r="D38" s="23">
        <v>0</v>
      </c>
      <c r="E38" s="24">
        <v>28468000</v>
      </c>
      <c r="F38" s="6">
        <v>28468000</v>
      </c>
      <c r="G38" s="25">
        <v>28468000</v>
      </c>
      <c r="H38" s="26">
        <v>0</v>
      </c>
      <c r="I38" s="24">
        <v>-10</v>
      </c>
      <c r="J38" s="6">
        <v>-10</v>
      </c>
      <c r="K38" s="25">
        <v>-10</v>
      </c>
    </row>
    <row r="39" spans="1:11" ht="13.5">
      <c r="A39" s="22" t="s">
        <v>42</v>
      </c>
      <c r="B39" s="6">
        <v>911197893</v>
      </c>
      <c r="C39" s="6">
        <v>512455262</v>
      </c>
      <c r="D39" s="23">
        <v>0</v>
      </c>
      <c r="E39" s="24">
        <v>528434489</v>
      </c>
      <c r="F39" s="6">
        <v>512812490</v>
      </c>
      <c r="G39" s="25">
        <v>512812490</v>
      </c>
      <c r="H39" s="26">
        <v>0</v>
      </c>
      <c r="I39" s="24">
        <v>-122473394</v>
      </c>
      <c r="J39" s="6">
        <v>-7870052</v>
      </c>
      <c r="K39" s="25">
        <v>14116001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351360000</v>
      </c>
      <c r="F42" s="6">
        <v>351360000</v>
      </c>
      <c r="G42" s="25">
        <v>351360000</v>
      </c>
      <c r="H42" s="26">
        <v>0</v>
      </c>
      <c r="I42" s="24">
        <v>-66635400</v>
      </c>
      <c r="J42" s="6">
        <v>-36954000</v>
      </c>
      <c r="K42" s="25">
        <v>94265000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46</v>
      </c>
      <c r="B44" s="6">
        <v>3634923</v>
      </c>
      <c r="C44" s="6">
        <v>497948</v>
      </c>
      <c r="D44" s="23">
        <v>0</v>
      </c>
      <c r="E44" s="24">
        <v>4333000</v>
      </c>
      <c r="F44" s="6">
        <v>0</v>
      </c>
      <c r="G44" s="25">
        <v>0</v>
      </c>
      <c r="H44" s="26">
        <v>0</v>
      </c>
      <c r="I44" s="24">
        <v>-1075953</v>
      </c>
      <c r="J44" s="6">
        <v>242953</v>
      </c>
      <c r="K44" s="25">
        <v>0</v>
      </c>
    </row>
    <row r="45" spans="1:11" ht="13.5">
      <c r="A45" s="33" t="s">
        <v>47</v>
      </c>
      <c r="B45" s="7">
        <v>3634923</v>
      </c>
      <c r="C45" s="7">
        <v>497948</v>
      </c>
      <c r="D45" s="69">
        <v>0</v>
      </c>
      <c r="E45" s="70">
        <v>355693000</v>
      </c>
      <c r="F45" s="7">
        <v>351360000</v>
      </c>
      <c r="G45" s="71">
        <v>351360000</v>
      </c>
      <c r="H45" s="72">
        <v>0</v>
      </c>
      <c r="I45" s="70">
        <v>-68101717</v>
      </c>
      <c r="J45" s="7">
        <v>-36711043</v>
      </c>
      <c r="K45" s="71">
        <v>94265004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-15531353</v>
      </c>
      <c r="C48" s="6">
        <v>-35830533</v>
      </c>
      <c r="D48" s="23">
        <v>0</v>
      </c>
      <c r="E48" s="24">
        <v>1843581</v>
      </c>
      <c r="F48" s="6">
        <v>-3250953</v>
      </c>
      <c r="G48" s="25">
        <v>-3250953</v>
      </c>
      <c r="H48" s="26">
        <v>-207771417</v>
      </c>
      <c r="I48" s="24">
        <v>17045816</v>
      </c>
      <c r="J48" s="6">
        <v>24806004</v>
      </c>
      <c r="K48" s="25">
        <v>30554004</v>
      </c>
    </row>
    <row r="49" spans="1:11" ht="13.5">
      <c r="A49" s="22" t="s">
        <v>50</v>
      </c>
      <c r="B49" s="6">
        <f>+B75</f>
        <v>127003707</v>
      </c>
      <c r="C49" s="6">
        <f aca="true" t="shared" si="6" ref="C49:K49">+C75</f>
        <v>584439095</v>
      </c>
      <c r="D49" s="23">
        <f t="shared" si="6"/>
        <v>0</v>
      </c>
      <c r="E49" s="24">
        <f t="shared" si="6"/>
        <v>330432145.77461493</v>
      </c>
      <c r="F49" s="6">
        <f t="shared" si="6"/>
        <v>336177234.70124644</v>
      </c>
      <c r="G49" s="25">
        <f t="shared" si="6"/>
        <v>336177234.70124644</v>
      </c>
      <c r="H49" s="26">
        <f t="shared" si="6"/>
        <v>-6165794</v>
      </c>
      <c r="I49" s="24">
        <f t="shared" si="6"/>
        <v>1283626501.03477</v>
      </c>
      <c r="J49" s="6">
        <f t="shared" si="6"/>
        <v>1143967589.7860034</v>
      </c>
      <c r="K49" s="25">
        <f t="shared" si="6"/>
        <v>1018318632.0585357</v>
      </c>
    </row>
    <row r="50" spans="1:11" ht="13.5">
      <c r="A50" s="33" t="s">
        <v>51</v>
      </c>
      <c r="B50" s="7">
        <f>+B48-B49</f>
        <v>-142535060</v>
      </c>
      <c r="C50" s="7">
        <f aca="true" t="shared" si="7" ref="C50:K50">+C48-C49</f>
        <v>-620269628</v>
      </c>
      <c r="D50" s="69">
        <f t="shared" si="7"/>
        <v>0</v>
      </c>
      <c r="E50" s="70">
        <f t="shared" si="7"/>
        <v>-328588564.77461493</v>
      </c>
      <c r="F50" s="7">
        <f t="shared" si="7"/>
        <v>-339428187.70124644</v>
      </c>
      <c r="G50" s="71">
        <f t="shared" si="7"/>
        <v>-339428187.70124644</v>
      </c>
      <c r="H50" s="72">
        <f t="shared" si="7"/>
        <v>-201605623</v>
      </c>
      <c r="I50" s="70">
        <f t="shared" si="7"/>
        <v>-1266580685.03477</v>
      </c>
      <c r="J50" s="7">
        <f t="shared" si="7"/>
        <v>-1119161585.7860034</v>
      </c>
      <c r="K50" s="71">
        <f t="shared" si="7"/>
        <v>-987764628.0585357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976020586</v>
      </c>
      <c r="C53" s="6">
        <v>915097756</v>
      </c>
      <c r="D53" s="23">
        <v>0</v>
      </c>
      <c r="E53" s="24">
        <v>967726373</v>
      </c>
      <c r="F53" s="6">
        <v>967726374</v>
      </c>
      <c r="G53" s="25">
        <v>967726374</v>
      </c>
      <c r="H53" s="26">
        <v>10139771</v>
      </c>
      <c r="I53" s="24">
        <v>1016620403</v>
      </c>
      <c r="J53" s="6">
        <v>1065025000</v>
      </c>
      <c r="K53" s="25">
        <v>1088227000</v>
      </c>
    </row>
    <row r="54" spans="1:11" ht="13.5">
      <c r="A54" s="22" t="s">
        <v>54</v>
      </c>
      <c r="B54" s="6">
        <v>0</v>
      </c>
      <c r="C54" s="6">
        <v>42222165</v>
      </c>
      <c r="D54" s="23">
        <v>0</v>
      </c>
      <c r="E54" s="24">
        <v>40542500</v>
      </c>
      <c r="F54" s="6">
        <v>40542500</v>
      </c>
      <c r="G54" s="25">
        <v>40542500</v>
      </c>
      <c r="H54" s="26">
        <v>0</v>
      </c>
      <c r="I54" s="24">
        <v>46000000</v>
      </c>
      <c r="J54" s="6">
        <v>48000000</v>
      </c>
      <c r="K54" s="25">
        <v>50000000</v>
      </c>
    </row>
    <row r="55" spans="1:11" ht="13.5">
      <c r="A55" s="22" t="s">
        <v>55</v>
      </c>
      <c r="B55" s="6">
        <v>1657424559</v>
      </c>
      <c r="C55" s="6">
        <v>0</v>
      </c>
      <c r="D55" s="23">
        <v>0</v>
      </c>
      <c r="E55" s="24">
        <v>20484978</v>
      </c>
      <c r="F55" s="6">
        <v>20484978</v>
      </c>
      <c r="G55" s="25">
        <v>20484978</v>
      </c>
      <c r="H55" s="26">
        <v>7009188</v>
      </c>
      <c r="I55" s="24">
        <v>0</v>
      </c>
      <c r="J55" s="6">
        <v>0</v>
      </c>
      <c r="K55" s="25">
        <v>0</v>
      </c>
    </row>
    <row r="56" spans="1:11" ht="13.5">
      <c r="A56" s="22" t="s">
        <v>56</v>
      </c>
      <c r="B56" s="6">
        <v>233459</v>
      </c>
      <c r="C56" s="6">
        <v>1875888</v>
      </c>
      <c r="D56" s="23">
        <v>0</v>
      </c>
      <c r="E56" s="24">
        <v>5589367</v>
      </c>
      <c r="F56" s="6">
        <v>5589367</v>
      </c>
      <c r="G56" s="25">
        <v>5589367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102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890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103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0.9999992781164615</v>
      </c>
      <c r="F70" s="5">
        <f t="shared" si="8"/>
        <v>0.9719343420346391</v>
      </c>
      <c r="G70" s="5">
        <f t="shared" si="8"/>
        <v>0.9719343420346391</v>
      </c>
      <c r="H70" s="5">
        <f t="shared" si="8"/>
        <v>0</v>
      </c>
      <c r="I70" s="5">
        <f t="shared" si="8"/>
        <v>0.4332903384778105</v>
      </c>
      <c r="J70" s="5">
        <f t="shared" si="8"/>
        <v>0.44489407283980004</v>
      </c>
      <c r="K70" s="5">
        <f t="shared" si="8"/>
        <v>0.4398332729249728</v>
      </c>
    </row>
    <row r="71" spans="1:11" ht="12.75" hidden="1">
      <c r="A71" s="1" t="s">
        <v>104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173158000</v>
      </c>
      <c r="F71" s="2">
        <f t="shared" si="9"/>
        <v>173158000</v>
      </c>
      <c r="G71" s="2">
        <f t="shared" si="9"/>
        <v>173158000</v>
      </c>
      <c r="H71" s="2">
        <f t="shared" si="9"/>
        <v>0</v>
      </c>
      <c r="I71" s="2">
        <f t="shared" si="9"/>
        <v>89378001</v>
      </c>
      <c r="J71" s="2">
        <f t="shared" si="9"/>
        <v>93450000</v>
      </c>
      <c r="K71" s="2">
        <f t="shared" si="9"/>
        <v>97080000</v>
      </c>
    </row>
    <row r="72" spans="1:11" ht="12.75" hidden="1">
      <c r="A72" s="1" t="s">
        <v>105</v>
      </c>
      <c r="B72" s="2">
        <f>+B77</f>
        <v>192143487</v>
      </c>
      <c r="C72" s="2">
        <f aca="true" t="shared" si="10" ref="C72:K72">+C77</f>
        <v>139172599</v>
      </c>
      <c r="D72" s="2">
        <f t="shared" si="10"/>
        <v>0</v>
      </c>
      <c r="E72" s="2">
        <f t="shared" si="10"/>
        <v>173158125</v>
      </c>
      <c r="F72" s="2">
        <f t="shared" si="10"/>
        <v>178158125</v>
      </c>
      <c r="G72" s="2">
        <f t="shared" si="10"/>
        <v>178158125</v>
      </c>
      <c r="H72" s="2">
        <f t="shared" si="10"/>
        <v>84621552</v>
      </c>
      <c r="I72" s="2">
        <f t="shared" si="10"/>
        <v>206277392</v>
      </c>
      <c r="J72" s="2">
        <f t="shared" si="10"/>
        <v>210050000</v>
      </c>
      <c r="K72" s="2">
        <f t="shared" si="10"/>
        <v>220720000</v>
      </c>
    </row>
    <row r="73" spans="1:11" ht="12.75" hidden="1">
      <c r="A73" s="1" t="s">
        <v>106</v>
      </c>
      <c r="B73" s="2">
        <f>+B74</f>
        <v>-31292180.83333333</v>
      </c>
      <c r="C73" s="2">
        <f aca="true" t="shared" si="11" ref="C73:K73">+(C78+C80+C81+C82)-(B78+B80+B81+B82)</f>
        <v>35913195</v>
      </c>
      <c r="D73" s="2">
        <f t="shared" si="11"/>
        <v>-81306029</v>
      </c>
      <c r="E73" s="2">
        <f t="shared" si="11"/>
        <v>204707002</v>
      </c>
      <c r="F73" s="2">
        <f>+(F78+F80+F81+F82)-(D78+D80+D81+D82)</f>
        <v>204707002</v>
      </c>
      <c r="G73" s="2">
        <f>+(G78+G80+G81+G82)-(D78+D80+D81+D82)</f>
        <v>204707002</v>
      </c>
      <c r="H73" s="2">
        <f>+(H78+H80+H81+H82)-(D78+D80+D81+D82)</f>
        <v>2724954</v>
      </c>
      <c r="I73" s="2">
        <f>+(I78+I80+I81+I82)-(E78+E80+E81+E82)</f>
        <v>87286880</v>
      </c>
      <c r="J73" s="2">
        <f t="shared" si="11"/>
        <v>-41993873</v>
      </c>
      <c r="K73" s="2">
        <f t="shared" si="11"/>
        <v>31700000</v>
      </c>
    </row>
    <row r="74" spans="1:11" ht="12.75" hidden="1">
      <c r="A74" s="1" t="s">
        <v>107</v>
      </c>
      <c r="B74" s="2">
        <f>+TREND(C74:E74)</f>
        <v>-31292180.83333333</v>
      </c>
      <c r="C74" s="2">
        <f>+C73</f>
        <v>35913195</v>
      </c>
      <c r="D74" s="2">
        <f aca="true" t="shared" si="12" ref="D74:K74">+D73</f>
        <v>-81306029</v>
      </c>
      <c r="E74" s="2">
        <f t="shared" si="12"/>
        <v>204707002</v>
      </c>
      <c r="F74" s="2">
        <f t="shared" si="12"/>
        <v>204707002</v>
      </c>
      <c r="G74" s="2">
        <f t="shared" si="12"/>
        <v>204707002</v>
      </c>
      <c r="H74" s="2">
        <f t="shared" si="12"/>
        <v>2724954</v>
      </c>
      <c r="I74" s="2">
        <f t="shared" si="12"/>
        <v>87286880</v>
      </c>
      <c r="J74" s="2">
        <f t="shared" si="12"/>
        <v>-41993873</v>
      </c>
      <c r="K74" s="2">
        <f t="shared" si="12"/>
        <v>31700000</v>
      </c>
    </row>
    <row r="75" spans="1:11" ht="12.75" hidden="1">
      <c r="A75" s="1" t="s">
        <v>108</v>
      </c>
      <c r="B75" s="2">
        <f>+B84-(((B80+B81+B78)*B70)-B79)</f>
        <v>127003707</v>
      </c>
      <c r="C75" s="2">
        <f aca="true" t="shared" si="13" ref="C75:K75">+C84-(((C80+C81+C78)*C70)-C79)</f>
        <v>584439095</v>
      </c>
      <c r="D75" s="2">
        <f t="shared" si="13"/>
        <v>0</v>
      </c>
      <c r="E75" s="2">
        <f t="shared" si="13"/>
        <v>330432145.77461493</v>
      </c>
      <c r="F75" s="2">
        <f t="shared" si="13"/>
        <v>336177234.70124644</v>
      </c>
      <c r="G75" s="2">
        <f t="shared" si="13"/>
        <v>336177234.70124644</v>
      </c>
      <c r="H75" s="2">
        <f t="shared" si="13"/>
        <v>-6165794</v>
      </c>
      <c r="I75" s="2">
        <f t="shared" si="13"/>
        <v>1283626501.03477</v>
      </c>
      <c r="J75" s="2">
        <f t="shared" si="13"/>
        <v>1143967589.7860034</v>
      </c>
      <c r="K75" s="2">
        <f t="shared" si="13"/>
        <v>1018318632.0585357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192143487</v>
      </c>
      <c r="C77" s="3">
        <v>139172599</v>
      </c>
      <c r="D77" s="3">
        <v>0</v>
      </c>
      <c r="E77" s="3">
        <v>173158125</v>
      </c>
      <c r="F77" s="3">
        <v>178158125</v>
      </c>
      <c r="G77" s="3">
        <v>178158125</v>
      </c>
      <c r="H77" s="3">
        <v>84621552</v>
      </c>
      <c r="I77" s="3">
        <v>206277392</v>
      </c>
      <c r="J77" s="3">
        <v>210050000</v>
      </c>
      <c r="K77" s="3">
        <v>220720000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78141237</v>
      </c>
      <c r="C79" s="3">
        <v>543025278</v>
      </c>
      <c r="D79" s="3">
        <v>0</v>
      </c>
      <c r="E79" s="3">
        <v>562470000</v>
      </c>
      <c r="F79" s="3">
        <v>562470000</v>
      </c>
      <c r="G79" s="3">
        <v>562470000</v>
      </c>
      <c r="H79" s="3">
        <v>-4636088</v>
      </c>
      <c r="I79" s="3">
        <v>1367590905</v>
      </c>
      <c r="J79" s="3">
        <v>1225191112</v>
      </c>
      <c r="K79" s="3">
        <v>1111219669</v>
      </c>
    </row>
    <row r="80" spans="1:11" ht="12.75" hidden="1">
      <c r="A80" s="1" t="s">
        <v>68</v>
      </c>
      <c r="B80" s="3">
        <v>48223462</v>
      </c>
      <c r="C80" s="3">
        <v>66572622</v>
      </c>
      <c r="D80" s="3">
        <v>0</v>
      </c>
      <c r="E80" s="3">
        <v>194007002</v>
      </c>
      <c r="F80" s="3">
        <v>194007002</v>
      </c>
      <c r="G80" s="3">
        <v>194007002</v>
      </c>
      <c r="H80" s="3">
        <v>2633706</v>
      </c>
      <c r="I80" s="3">
        <v>272882596</v>
      </c>
      <c r="J80" s="3">
        <v>230000009</v>
      </c>
      <c r="K80" s="3">
        <v>262700009</v>
      </c>
    </row>
    <row r="81" spans="1:11" ht="12.75" hidden="1">
      <c r="A81" s="1" t="s">
        <v>69</v>
      </c>
      <c r="B81" s="3">
        <v>-3033963</v>
      </c>
      <c r="C81" s="3">
        <v>14733407</v>
      </c>
      <c r="D81" s="3">
        <v>0</v>
      </c>
      <c r="E81" s="3">
        <v>10700000</v>
      </c>
      <c r="F81" s="3">
        <v>10700000</v>
      </c>
      <c r="G81" s="3">
        <v>10700000</v>
      </c>
      <c r="H81" s="3">
        <v>91248</v>
      </c>
      <c r="I81" s="3">
        <v>19111286</v>
      </c>
      <c r="J81" s="3">
        <v>20000000</v>
      </c>
      <c r="K81" s="3">
        <v>19000000</v>
      </c>
    </row>
    <row r="82" spans="1:11" ht="12.75" hidden="1">
      <c r="A82" s="1" t="s">
        <v>70</v>
      </c>
      <c r="B82" s="3">
        <v>203335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173158000</v>
      </c>
      <c r="F83" s="3">
        <v>173158000</v>
      </c>
      <c r="G83" s="3">
        <v>173158000</v>
      </c>
      <c r="H83" s="3">
        <v>0</v>
      </c>
      <c r="I83" s="3">
        <v>89378001</v>
      </c>
      <c r="J83" s="3">
        <v>93450000</v>
      </c>
      <c r="K83" s="3">
        <v>97080000</v>
      </c>
    </row>
    <row r="84" spans="1:11" ht="12.75" hidden="1">
      <c r="A84" s="1" t="s">
        <v>72</v>
      </c>
      <c r="B84" s="3">
        <v>48862470</v>
      </c>
      <c r="C84" s="3">
        <v>41413817</v>
      </c>
      <c r="D84" s="3">
        <v>0</v>
      </c>
      <c r="E84" s="3">
        <v>-27331000</v>
      </c>
      <c r="F84" s="3">
        <v>-27331000</v>
      </c>
      <c r="G84" s="3">
        <v>-27331000</v>
      </c>
      <c r="H84" s="3">
        <v>-1529706</v>
      </c>
      <c r="I84" s="3">
        <v>42553724</v>
      </c>
      <c r="J84" s="3">
        <v>30000000</v>
      </c>
      <c r="K84" s="3">
        <v>31000000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7694859</v>
      </c>
      <c r="C5" s="6">
        <v>8204283</v>
      </c>
      <c r="D5" s="23">
        <v>8878990</v>
      </c>
      <c r="E5" s="24">
        <v>7881360</v>
      </c>
      <c r="F5" s="6">
        <v>7881360</v>
      </c>
      <c r="G5" s="25">
        <v>7881360</v>
      </c>
      <c r="H5" s="26">
        <v>8101588</v>
      </c>
      <c r="I5" s="24">
        <v>9680029</v>
      </c>
      <c r="J5" s="6">
        <v>10164025</v>
      </c>
      <c r="K5" s="25">
        <v>10672236</v>
      </c>
    </row>
    <row r="6" spans="1:11" ht="13.5">
      <c r="A6" s="22" t="s">
        <v>18</v>
      </c>
      <c r="B6" s="6">
        <v>64709887</v>
      </c>
      <c r="C6" s="6">
        <v>72293523</v>
      </c>
      <c r="D6" s="23">
        <v>88134232</v>
      </c>
      <c r="E6" s="24">
        <v>74964024</v>
      </c>
      <c r="F6" s="6">
        <v>74964024</v>
      </c>
      <c r="G6" s="25">
        <v>74964024</v>
      </c>
      <c r="H6" s="26">
        <v>39529627</v>
      </c>
      <c r="I6" s="24">
        <v>87789244</v>
      </c>
      <c r="J6" s="6">
        <v>92178712</v>
      </c>
      <c r="K6" s="25">
        <v>96787656</v>
      </c>
    </row>
    <row r="7" spans="1:11" ht="13.5">
      <c r="A7" s="22" t="s">
        <v>19</v>
      </c>
      <c r="B7" s="6">
        <v>1985535</v>
      </c>
      <c r="C7" s="6">
        <v>397707</v>
      </c>
      <c r="D7" s="23">
        <v>693150</v>
      </c>
      <c r="E7" s="24">
        <v>450000</v>
      </c>
      <c r="F7" s="6">
        <v>450000</v>
      </c>
      <c r="G7" s="25">
        <v>450000</v>
      </c>
      <c r="H7" s="26">
        <v>225674</v>
      </c>
      <c r="I7" s="24">
        <v>450000</v>
      </c>
      <c r="J7" s="6">
        <v>472500</v>
      </c>
      <c r="K7" s="25">
        <v>496125</v>
      </c>
    </row>
    <row r="8" spans="1:11" ht="13.5">
      <c r="A8" s="22" t="s">
        <v>20</v>
      </c>
      <c r="B8" s="6">
        <v>65521362</v>
      </c>
      <c r="C8" s="6">
        <v>74719041</v>
      </c>
      <c r="D8" s="23">
        <v>80392476</v>
      </c>
      <c r="E8" s="24">
        <v>77584992</v>
      </c>
      <c r="F8" s="6">
        <v>89451992</v>
      </c>
      <c r="G8" s="25">
        <v>89451992</v>
      </c>
      <c r="H8" s="26">
        <v>40583516</v>
      </c>
      <c r="I8" s="24">
        <v>80762000</v>
      </c>
      <c r="J8" s="6">
        <v>84272000</v>
      </c>
      <c r="K8" s="25">
        <v>83886996</v>
      </c>
    </row>
    <row r="9" spans="1:11" ht="13.5">
      <c r="A9" s="22" t="s">
        <v>21</v>
      </c>
      <c r="B9" s="6">
        <v>50652851</v>
      </c>
      <c r="C9" s="6">
        <v>38534668</v>
      </c>
      <c r="D9" s="23">
        <v>19455787</v>
      </c>
      <c r="E9" s="24">
        <v>57775008</v>
      </c>
      <c r="F9" s="6">
        <v>57770012</v>
      </c>
      <c r="G9" s="25">
        <v>57770012</v>
      </c>
      <c r="H9" s="26">
        <v>1467200</v>
      </c>
      <c r="I9" s="24">
        <v>54863200</v>
      </c>
      <c r="J9" s="6">
        <v>57605860</v>
      </c>
      <c r="K9" s="25">
        <v>60485652</v>
      </c>
    </row>
    <row r="10" spans="1:11" ht="25.5">
      <c r="A10" s="27" t="s">
        <v>97</v>
      </c>
      <c r="B10" s="28">
        <f>SUM(B5:B9)</f>
        <v>190564494</v>
      </c>
      <c r="C10" s="29">
        <f aca="true" t="shared" si="0" ref="C10:K10">SUM(C5:C9)</f>
        <v>194149222</v>
      </c>
      <c r="D10" s="30">
        <f t="shared" si="0"/>
        <v>197554635</v>
      </c>
      <c r="E10" s="28">
        <f t="shared" si="0"/>
        <v>218655384</v>
      </c>
      <c r="F10" s="29">
        <f t="shared" si="0"/>
        <v>230517388</v>
      </c>
      <c r="G10" s="31">
        <f t="shared" si="0"/>
        <v>230517388</v>
      </c>
      <c r="H10" s="32">
        <f t="shared" si="0"/>
        <v>89907605</v>
      </c>
      <c r="I10" s="28">
        <f t="shared" si="0"/>
        <v>233544473</v>
      </c>
      <c r="J10" s="29">
        <f t="shared" si="0"/>
        <v>244693097</v>
      </c>
      <c r="K10" s="31">
        <f t="shared" si="0"/>
        <v>252328665</v>
      </c>
    </row>
    <row r="11" spans="1:11" ht="13.5">
      <c r="A11" s="22" t="s">
        <v>22</v>
      </c>
      <c r="B11" s="6">
        <v>66172909</v>
      </c>
      <c r="C11" s="6">
        <v>72843881</v>
      </c>
      <c r="D11" s="23">
        <v>80931508</v>
      </c>
      <c r="E11" s="24">
        <v>83674428</v>
      </c>
      <c r="F11" s="6">
        <v>83026751</v>
      </c>
      <c r="G11" s="25">
        <v>83026751</v>
      </c>
      <c r="H11" s="26">
        <v>67211580</v>
      </c>
      <c r="I11" s="24">
        <v>86985337</v>
      </c>
      <c r="J11" s="6">
        <v>91334581</v>
      </c>
      <c r="K11" s="25">
        <v>95901420</v>
      </c>
    </row>
    <row r="12" spans="1:11" ht="13.5">
      <c r="A12" s="22" t="s">
        <v>23</v>
      </c>
      <c r="B12" s="6">
        <v>3708410</v>
      </c>
      <c r="C12" s="6">
        <v>4013533</v>
      </c>
      <c r="D12" s="23">
        <v>2809913</v>
      </c>
      <c r="E12" s="24">
        <v>3329304</v>
      </c>
      <c r="F12" s="6">
        <v>4554332</v>
      </c>
      <c r="G12" s="25">
        <v>4554332</v>
      </c>
      <c r="H12" s="26">
        <v>3207232</v>
      </c>
      <c r="I12" s="24">
        <v>4827591</v>
      </c>
      <c r="J12" s="6">
        <v>5068971</v>
      </c>
      <c r="K12" s="25">
        <v>5322418</v>
      </c>
    </row>
    <row r="13" spans="1:11" ht="13.5">
      <c r="A13" s="22" t="s">
        <v>98</v>
      </c>
      <c r="B13" s="6">
        <v>23155665</v>
      </c>
      <c r="C13" s="6">
        <v>23058736</v>
      </c>
      <c r="D13" s="23">
        <v>29572676</v>
      </c>
      <c r="E13" s="24">
        <v>24406848</v>
      </c>
      <c r="F13" s="6">
        <v>24406848</v>
      </c>
      <c r="G13" s="25">
        <v>24406848</v>
      </c>
      <c r="H13" s="26">
        <v>0</v>
      </c>
      <c r="I13" s="24">
        <v>24888057</v>
      </c>
      <c r="J13" s="6">
        <v>26132465</v>
      </c>
      <c r="K13" s="25">
        <v>27439088</v>
      </c>
    </row>
    <row r="14" spans="1:11" ht="13.5">
      <c r="A14" s="22" t="s">
        <v>24</v>
      </c>
      <c r="B14" s="6">
        <v>7093569</v>
      </c>
      <c r="C14" s="6">
        <v>9886944</v>
      </c>
      <c r="D14" s="23">
        <v>13629281</v>
      </c>
      <c r="E14" s="24">
        <v>8075004</v>
      </c>
      <c r="F14" s="6">
        <v>8007006</v>
      </c>
      <c r="G14" s="25">
        <v>8007006</v>
      </c>
      <c r="H14" s="26">
        <v>257188</v>
      </c>
      <c r="I14" s="24">
        <v>8400000</v>
      </c>
      <c r="J14" s="6">
        <v>8820000</v>
      </c>
      <c r="K14" s="25">
        <v>9261000</v>
      </c>
    </row>
    <row r="15" spans="1:11" ht="13.5">
      <c r="A15" s="22" t="s">
        <v>99</v>
      </c>
      <c r="B15" s="6">
        <v>33853292</v>
      </c>
      <c r="C15" s="6">
        <v>29503259</v>
      </c>
      <c r="D15" s="23">
        <v>43858040</v>
      </c>
      <c r="E15" s="24">
        <v>31063020</v>
      </c>
      <c r="F15" s="6">
        <v>32671134</v>
      </c>
      <c r="G15" s="25">
        <v>32671134</v>
      </c>
      <c r="H15" s="26">
        <v>4332880</v>
      </c>
      <c r="I15" s="24">
        <v>29894166</v>
      </c>
      <c r="J15" s="6">
        <v>31388874</v>
      </c>
      <c r="K15" s="25">
        <v>32958309</v>
      </c>
    </row>
    <row r="16" spans="1:11" ht="13.5">
      <c r="A16" s="22" t="s">
        <v>20</v>
      </c>
      <c r="B16" s="6">
        <v>1096302</v>
      </c>
      <c r="C16" s="6">
        <v>0</v>
      </c>
      <c r="D16" s="23">
        <v>4093412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104286665</v>
      </c>
      <c r="C17" s="6">
        <v>113437424</v>
      </c>
      <c r="D17" s="23">
        <v>110146184</v>
      </c>
      <c r="E17" s="24">
        <v>71320380</v>
      </c>
      <c r="F17" s="6">
        <v>79254043</v>
      </c>
      <c r="G17" s="25">
        <v>79254043</v>
      </c>
      <c r="H17" s="26">
        <v>22100136</v>
      </c>
      <c r="I17" s="24">
        <v>75598106</v>
      </c>
      <c r="J17" s="6">
        <v>79385544</v>
      </c>
      <c r="K17" s="25">
        <v>83204721</v>
      </c>
    </row>
    <row r="18" spans="1:11" ht="13.5">
      <c r="A18" s="33" t="s">
        <v>26</v>
      </c>
      <c r="B18" s="34">
        <f>SUM(B11:B17)</f>
        <v>239366812</v>
      </c>
      <c r="C18" s="35">
        <f aca="true" t="shared" si="1" ref="C18:K18">SUM(C11:C17)</f>
        <v>252743777</v>
      </c>
      <c r="D18" s="36">
        <f t="shared" si="1"/>
        <v>285041014</v>
      </c>
      <c r="E18" s="34">
        <f t="shared" si="1"/>
        <v>221868984</v>
      </c>
      <c r="F18" s="35">
        <f t="shared" si="1"/>
        <v>231920114</v>
      </c>
      <c r="G18" s="37">
        <f t="shared" si="1"/>
        <v>231920114</v>
      </c>
      <c r="H18" s="38">
        <f t="shared" si="1"/>
        <v>97109016</v>
      </c>
      <c r="I18" s="34">
        <f t="shared" si="1"/>
        <v>230593257</v>
      </c>
      <c r="J18" s="35">
        <f t="shared" si="1"/>
        <v>242130435</v>
      </c>
      <c r="K18" s="37">
        <f t="shared" si="1"/>
        <v>254086956</v>
      </c>
    </row>
    <row r="19" spans="1:11" ht="13.5">
      <c r="A19" s="33" t="s">
        <v>27</v>
      </c>
      <c r="B19" s="39">
        <f>+B10-B18</f>
        <v>-48802318</v>
      </c>
      <c r="C19" s="40">
        <f aca="true" t="shared" si="2" ref="C19:K19">+C10-C18</f>
        <v>-58594555</v>
      </c>
      <c r="D19" s="41">
        <f t="shared" si="2"/>
        <v>-87486379</v>
      </c>
      <c r="E19" s="39">
        <f t="shared" si="2"/>
        <v>-3213600</v>
      </c>
      <c r="F19" s="40">
        <f t="shared" si="2"/>
        <v>-1402726</v>
      </c>
      <c r="G19" s="42">
        <f t="shared" si="2"/>
        <v>-1402726</v>
      </c>
      <c r="H19" s="43">
        <f t="shared" si="2"/>
        <v>-7201411</v>
      </c>
      <c r="I19" s="39">
        <f t="shared" si="2"/>
        <v>2951216</v>
      </c>
      <c r="J19" s="40">
        <f t="shared" si="2"/>
        <v>2562662</v>
      </c>
      <c r="K19" s="42">
        <f t="shared" si="2"/>
        <v>-1758291</v>
      </c>
    </row>
    <row r="20" spans="1:11" ht="25.5">
      <c r="A20" s="44" t="s">
        <v>28</v>
      </c>
      <c r="B20" s="45">
        <v>70048370</v>
      </c>
      <c r="C20" s="46">
        <v>47531207</v>
      </c>
      <c r="D20" s="47">
        <v>52232133</v>
      </c>
      <c r="E20" s="45">
        <v>91773000</v>
      </c>
      <c r="F20" s="46">
        <v>92553000</v>
      </c>
      <c r="G20" s="48">
        <v>92553000</v>
      </c>
      <c r="H20" s="49">
        <v>2340000</v>
      </c>
      <c r="I20" s="45">
        <v>78350004</v>
      </c>
      <c r="J20" s="46">
        <v>57579000</v>
      </c>
      <c r="K20" s="48">
        <v>49109988</v>
      </c>
    </row>
    <row r="21" spans="1:11" ht="63.75">
      <c r="A21" s="50" t="s">
        <v>100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101</v>
      </c>
      <c r="B22" s="57">
        <f>SUM(B19:B21)</f>
        <v>21246052</v>
      </c>
      <c r="C22" s="58">
        <f aca="true" t="shared" si="3" ref="C22:K22">SUM(C19:C21)</f>
        <v>-11063348</v>
      </c>
      <c r="D22" s="59">
        <f t="shared" si="3"/>
        <v>-35254246</v>
      </c>
      <c r="E22" s="57">
        <f t="shared" si="3"/>
        <v>88559400</v>
      </c>
      <c r="F22" s="58">
        <f t="shared" si="3"/>
        <v>91150274</v>
      </c>
      <c r="G22" s="60">
        <f t="shared" si="3"/>
        <v>91150274</v>
      </c>
      <c r="H22" s="61">
        <f t="shared" si="3"/>
        <v>-4861411</v>
      </c>
      <c r="I22" s="57">
        <f t="shared" si="3"/>
        <v>81301220</v>
      </c>
      <c r="J22" s="58">
        <f t="shared" si="3"/>
        <v>60141662</v>
      </c>
      <c r="K22" s="60">
        <f t="shared" si="3"/>
        <v>47351697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21246052</v>
      </c>
      <c r="C24" s="40">
        <f aca="true" t="shared" si="4" ref="C24:K24">SUM(C22:C23)</f>
        <v>-11063348</v>
      </c>
      <c r="D24" s="41">
        <f t="shared" si="4"/>
        <v>-35254246</v>
      </c>
      <c r="E24" s="39">
        <f t="shared" si="4"/>
        <v>88559400</v>
      </c>
      <c r="F24" s="40">
        <f t="shared" si="4"/>
        <v>91150274</v>
      </c>
      <c r="G24" s="42">
        <f t="shared" si="4"/>
        <v>91150274</v>
      </c>
      <c r="H24" s="43">
        <f t="shared" si="4"/>
        <v>-4861411</v>
      </c>
      <c r="I24" s="39">
        <f t="shared" si="4"/>
        <v>81301220</v>
      </c>
      <c r="J24" s="40">
        <f t="shared" si="4"/>
        <v>60141662</v>
      </c>
      <c r="K24" s="42">
        <f t="shared" si="4"/>
        <v>47351697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710082</v>
      </c>
      <c r="C27" s="7">
        <v>58034713</v>
      </c>
      <c r="D27" s="69">
        <v>22868166</v>
      </c>
      <c r="E27" s="70">
        <v>91628100</v>
      </c>
      <c r="F27" s="7">
        <v>91628100</v>
      </c>
      <c r="G27" s="71">
        <v>91628100</v>
      </c>
      <c r="H27" s="72">
        <v>49081568</v>
      </c>
      <c r="I27" s="70">
        <v>81887150</v>
      </c>
      <c r="J27" s="7">
        <v>57999450</v>
      </c>
      <c r="K27" s="71">
        <v>49494500</v>
      </c>
    </row>
    <row r="28" spans="1:11" ht="13.5">
      <c r="A28" s="73" t="s">
        <v>33</v>
      </c>
      <c r="B28" s="6">
        <v>710082</v>
      </c>
      <c r="C28" s="6">
        <v>57710864</v>
      </c>
      <c r="D28" s="23">
        <v>34700638</v>
      </c>
      <c r="E28" s="24">
        <v>91178088</v>
      </c>
      <c r="F28" s="6">
        <v>91178088</v>
      </c>
      <c r="G28" s="25">
        <v>91178088</v>
      </c>
      <c r="H28" s="26">
        <v>0</v>
      </c>
      <c r="I28" s="24">
        <v>77394650</v>
      </c>
      <c r="J28" s="6">
        <v>56579450</v>
      </c>
      <c r="K28" s="25">
        <v>48074500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4492500</v>
      </c>
      <c r="J31" s="6">
        <v>1420000</v>
      </c>
      <c r="K31" s="25">
        <v>1420000</v>
      </c>
    </row>
    <row r="32" spans="1:11" ht="13.5">
      <c r="A32" s="33" t="s">
        <v>36</v>
      </c>
      <c r="B32" s="7">
        <f>SUM(B28:B31)</f>
        <v>710082</v>
      </c>
      <c r="C32" s="7">
        <f aca="true" t="shared" si="5" ref="C32:K32">SUM(C28:C31)</f>
        <v>57710864</v>
      </c>
      <c r="D32" s="69">
        <f t="shared" si="5"/>
        <v>34700638</v>
      </c>
      <c r="E32" s="70">
        <f t="shared" si="5"/>
        <v>91178088</v>
      </c>
      <c r="F32" s="7">
        <f t="shared" si="5"/>
        <v>91178088</v>
      </c>
      <c r="G32" s="71">
        <f t="shared" si="5"/>
        <v>91178088</v>
      </c>
      <c r="H32" s="72">
        <f t="shared" si="5"/>
        <v>0</v>
      </c>
      <c r="I32" s="70">
        <f t="shared" si="5"/>
        <v>81887150</v>
      </c>
      <c r="J32" s="7">
        <f t="shared" si="5"/>
        <v>57999450</v>
      </c>
      <c r="K32" s="71">
        <f t="shared" si="5"/>
        <v>49494500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228851</v>
      </c>
      <c r="C35" s="6">
        <v>304834056</v>
      </c>
      <c r="D35" s="23">
        <v>290272614</v>
      </c>
      <c r="E35" s="24">
        <v>116054112</v>
      </c>
      <c r="F35" s="6">
        <v>106049116</v>
      </c>
      <c r="G35" s="25">
        <v>106049116</v>
      </c>
      <c r="H35" s="26">
        <v>364954669</v>
      </c>
      <c r="I35" s="24">
        <v>83989810</v>
      </c>
      <c r="J35" s="6">
        <v>93750265</v>
      </c>
      <c r="K35" s="25">
        <v>98061639</v>
      </c>
    </row>
    <row r="36" spans="1:11" ht="13.5">
      <c r="A36" s="22" t="s">
        <v>39</v>
      </c>
      <c r="B36" s="6">
        <v>-34276253</v>
      </c>
      <c r="C36" s="6">
        <v>644941627</v>
      </c>
      <c r="D36" s="23">
        <v>634902035</v>
      </c>
      <c r="E36" s="24">
        <v>67221252</v>
      </c>
      <c r="F36" s="6">
        <v>67221252</v>
      </c>
      <c r="G36" s="25">
        <v>67221252</v>
      </c>
      <c r="H36" s="26">
        <v>732750176</v>
      </c>
      <c r="I36" s="24">
        <v>660149486</v>
      </c>
      <c r="J36" s="6">
        <v>665174898</v>
      </c>
      <c r="K36" s="25">
        <v>655363325</v>
      </c>
    </row>
    <row r="37" spans="1:11" ht="13.5">
      <c r="A37" s="22" t="s">
        <v>40</v>
      </c>
      <c r="B37" s="6">
        <v>-2122988</v>
      </c>
      <c r="C37" s="6">
        <v>238362176</v>
      </c>
      <c r="D37" s="23">
        <v>264275447</v>
      </c>
      <c r="E37" s="24">
        <v>94715964</v>
      </c>
      <c r="F37" s="6">
        <v>86769482</v>
      </c>
      <c r="G37" s="25">
        <v>86769482</v>
      </c>
      <c r="H37" s="26">
        <v>338324623</v>
      </c>
      <c r="I37" s="24">
        <v>95382922</v>
      </c>
      <c r="J37" s="6">
        <v>362866383</v>
      </c>
      <c r="K37" s="25">
        <v>650737150</v>
      </c>
    </row>
    <row r="38" spans="1:11" ht="13.5">
      <c r="A38" s="22" t="s">
        <v>41</v>
      </c>
      <c r="B38" s="6">
        <v>0</v>
      </c>
      <c r="C38" s="6">
        <v>220741958</v>
      </c>
      <c r="D38" s="23">
        <v>224941346</v>
      </c>
      <c r="E38" s="24">
        <v>0</v>
      </c>
      <c r="F38" s="6">
        <v>0</v>
      </c>
      <c r="G38" s="25">
        <v>0</v>
      </c>
      <c r="H38" s="26">
        <v>236397823</v>
      </c>
      <c r="I38" s="24">
        <v>47403976</v>
      </c>
      <c r="J38" s="6">
        <v>49774175</v>
      </c>
      <c r="K38" s="25">
        <v>49774175</v>
      </c>
    </row>
    <row r="39" spans="1:11" ht="13.5">
      <c r="A39" s="22" t="s">
        <v>42</v>
      </c>
      <c r="B39" s="6">
        <v>-32975382</v>
      </c>
      <c r="C39" s="6">
        <v>501734899</v>
      </c>
      <c r="D39" s="23">
        <v>471212109</v>
      </c>
      <c r="E39" s="24">
        <v>88559400</v>
      </c>
      <c r="F39" s="6">
        <v>86500886</v>
      </c>
      <c r="G39" s="25">
        <v>86500886</v>
      </c>
      <c r="H39" s="26">
        <v>562694003</v>
      </c>
      <c r="I39" s="24">
        <v>601352398</v>
      </c>
      <c r="J39" s="6">
        <v>346284604</v>
      </c>
      <c r="K39" s="25">
        <v>52913639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94994753</v>
      </c>
      <c r="D42" s="23">
        <v>108183701</v>
      </c>
      <c r="E42" s="24">
        <v>80928288</v>
      </c>
      <c r="F42" s="6">
        <v>80928288</v>
      </c>
      <c r="G42" s="25">
        <v>80928288</v>
      </c>
      <c r="H42" s="26">
        <v>48937244</v>
      </c>
      <c r="I42" s="24">
        <v>89133353</v>
      </c>
      <c r="J42" s="6">
        <v>67324752</v>
      </c>
      <c r="K42" s="25">
        <v>54894540</v>
      </c>
    </row>
    <row r="43" spans="1:11" ht="13.5">
      <c r="A43" s="22" t="s">
        <v>45</v>
      </c>
      <c r="B43" s="6">
        <v>0</v>
      </c>
      <c r="C43" s="6">
        <v>-36450531</v>
      </c>
      <c r="D43" s="23">
        <v>-61030378</v>
      </c>
      <c r="E43" s="24">
        <v>399943</v>
      </c>
      <c r="F43" s="6">
        <v>399943</v>
      </c>
      <c r="G43" s="25">
        <v>399943</v>
      </c>
      <c r="H43" s="26">
        <v>-56644619</v>
      </c>
      <c r="I43" s="24">
        <v>-79761211</v>
      </c>
      <c r="J43" s="6">
        <v>-58019453</v>
      </c>
      <c r="K43" s="25">
        <v>-49494516</v>
      </c>
    </row>
    <row r="44" spans="1:11" ht="13.5">
      <c r="A44" s="22" t="s">
        <v>46</v>
      </c>
      <c r="B44" s="6">
        <v>0</v>
      </c>
      <c r="C44" s="6">
        <v>704966</v>
      </c>
      <c r="D44" s="23">
        <v>86961</v>
      </c>
      <c r="E44" s="24">
        <v>-791927</v>
      </c>
      <c r="F44" s="6">
        <v>-791927</v>
      </c>
      <c r="G44" s="25">
        <v>-791927</v>
      </c>
      <c r="H44" s="26">
        <v>-738179</v>
      </c>
      <c r="I44" s="24">
        <v>791928</v>
      </c>
      <c r="J44" s="6">
        <v>39596</v>
      </c>
      <c r="K44" s="25">
        <v>0</v>
      </c>
    </row>
    <row r="45" spans="1:11" ht="13.5">
      <c r="A45" s="33" t="s">
        <v>47</v>
      </c>
      <c r="B45" s="7">
        <v>0</v>
      </c>
      <c r="C45" s="7">
        <v>-2119972</v>
      </c>
      <c r="D45" s="69">
        <v>-17450875</v>
      </c>
      <c r="E45" s="70">
        <v>80536304</v>
      </c>
      <c r="F45" s="7">
        <v>80536304</v>
      </c>
      <c r="G45" s="71">
        <v>80536304</v>
      </c>
      <c r="H45" s="72">
        <v>-103612048</v>
      </c>
      <c r="I45" s="70">
        <v>43458956</v>
      </c>
      <c r="J45" s="7">
        <v>51096522</v>
      </c>
      <c r="K45" s="71">
        <v>55036275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-204072</v>
      </c>
      <c r="C48" s="6">
        <v>9098372</v>
      </c>
      <c r="D48" s="23">
        <v>4953130</v>
      </c>
      <c r="E48" s="24">
        <v>80938284</v>
      </c>
      <c r="F48" s="6">
        <v>80933288</v>
      </c>
      <c r="G48" s="25">
        <v>80933288</v>
      </c>
      <c r="H48" s="26">
        <v>-21375085</v>
      </c>
      <c r="I48" s="24">
        <v>42151570</v>
      </c>
      <c r="J48" s="6">
        <v>50056191</v>
      </c>
      <c r="K48" s="25">
        <v>53943531</v>
      </c>
    </row>
    <row r="49" spans="1:11" ht="13.5">
      <c r="A49" s="22" t="s">
        <v>50</v>
      </c>
      <c r="B49" s="6">
        <f>+B75</f>
        <v>-2122988</v>
      </c>
      <c r="C49" s="6">
        <f aca="true" t="shared" si="6" ref="C49:K49">+C75</f>
        <v>290864416.8986125</v>
      </c>
      <c r="D49" s="23">
        <f t="shared" si="6"/>
        <v>311901309.6300472</v>
      </c>
      <c r="E49" s="24">
        <f t="shared" si="6"/>
        <v>-95714680.73777191</v>
      </c>
      <c r="F49" s="6">
        <f t="shared" si="6"/>
        <v>-97440264.01547155</v>
      </c>
      <c r="G49" s="25">
        <f t="shared" si="6"/>
        <v>-97440264.01547155</v>
      </c>
      <c r="H49" s="26">
        <f t="shared" si="6"/>
        <v>427794234.79589164</v>
      </c>
      <c r="I49" s="24">
        <f t="shared" si="6"/>
        <v>128848710.95655066</v>
      </c>
      <c r="J49" s="6">
        <f t="shared" si="6"/>
        <v>398082689.6807058</v>
      </c>
      <c r="K49" s="25">
        <f t="shared" si="6"/>
        <v>685691916.5877957</v>
      </c>
    </row>
    <row r="50" spans="1:11" ht="13.5">
      <c r="A50" s="33" t="s">
        <v>51</v>
      </c>
      <c r="B50" s="7">
        <f>+B48-B49</f>
        <v>1918916</v>
      </c>
      <c r="C50" s="7">
        <f aca="true" t="shared" si="7" ref="C50:K50">+C48-C49</f>
        <v>-281766044.8986125</v>
      </c>
      <c r="D50" s="69">
        <f t="shared" si="7"/>
        <v>-306948179.6300472</v>
      </c>
      <c r="E50" s="70">
        <f t="shared" si="7"/>
        <v>176652964.73777193</v>
      </c>
      <c r="F50" s="7">
        <f t="shared" si="7"/>
        <v>178373552.01547155</v>
      </c>
      <c r="G50" s="71">
        <f t="shared" si="7"/>
        <v>178373552.01547155</v>
      </c>
      <c r="H50" s="72">
        <f t="shared" si="7"/>
        <v>-449169319.79589164</v>
      </c>
      <c r="I50" s="70">
        <f t="shared" si="7"/>
        <v>-86697140.95655066</v>
      </c>
      <c r="J50" s="7">
        <f t="shared" si="7"/>
        <v>-348026498.6807058</v>
      </c>
      <c r="K50" s="71">
        <f t="shared" si="7"/>
        <v>-631748385.5877957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0</v>
      </c>
      <c r="C53" s="6">
        <v>391480914</v>
      </c>
      <c r="D53" s="23">
        <v>404577189</v>
      </c>
      <c r="E53" s="24">
        <v>-16699104</v>
      </c>
      <c r="F53" s="6">
        <v>-16699104</v>
      </c>
      <c r="G53" s="25">
        <v>-16699104</v>
      </c>
      <c r="H53" s="26">
        <v>392707383</v>
      </c>
      <c r="I53" s="24">
        <v>590916893</v>
      </c>
      <c r="J53" s="6">
        <v>613675508</v>
      </c>
      <c r="K53" s="25">
        <v>612368885</v>
      </c>
    </row>
    <row r="54" spans="1:11" ht="13.5">
      <c r="A54" s="22" t="s">
        <v>54</v>
      </c>
      <c r="B54" s="6">
        <v>0</v>
      </c>
      <c r="C54" s="6">
        <v>23058736</v>
      </c>
      <c r="D54" s="23">
        <v>29572676</v>
      </c>
      <c r="E54" s="24">
        <v>24406848</v>
      </c>
      <c r="F54" s="6">
        <v>24406848</v>
      </c>
      <c r="G54" s="25">
        <v>24406848</v>
      </c>
      <c r="H54" s="26">
        <v>0</v>
      </c>
      <c r="I54" s="24">
        <v>24888057</v>
      </c>
      <c r="J54" s="6">
        <v>26132465</v>
      </c>
      <c r="K54" s="25">
        <v>27439088</v>
      </c>
    </row>
    <row r="55" spans="1:11" ht="13.5">
      <c r="A55" s="22" t="s">
        <v>55</v>
      </c>
      <c r="B55" s="6">
        <v>710082</v>
      </c>
      <c r="C55" s="6">
        <v>28616453</v>
      </c>
      <c r="D55" s="23">
        <v>3065109</v>
      </c>
      <c r="E55" s="24">
        <v>17217744</v>
      </c>
      <c r="F55" s="6">
        <v>17217744</v>
      </c>
      <c r="G55" s="25">
        <v>17217744</v>
      </c>
      <c r="H55" s="26">
        <v>13826085</v>
      </c>
      <c r="I55" s="24">
        <v>30896528</v>
      </c>
      <c r="J55" s="6">
        <v>0</v>
      </c>
      <c r="K55" s="25">
        <v>0</v>
      </c>
    </row>
    <row r="56" spans="1:11" ht="13.5">
      <c r="A56" s="22" t="s">
        <v>56</v>
      </c>
      <c r="B56" s="6">
        <v>6218251</v>
      </c>
      <c r="C56" s="6">
        <v>4972855</v>
      </c>
      <c r="D56" s="23">
        <v>8291749</v>
      </c>
      <c r="E56" s="24">
        <v>4341756</v>
      </c>
      <c r="F56" s="6">
        <v>5340326</v>
      </c>
      <c r="G56" s="25">
        <v>5340326</v>
      </c>
      <c r="H56" s="26">
        <v>2991095</v>
      </c>
      <c r="I56" s="24">
        <v>2160000</v>
      </c>
      <c r="J56" s="6">
        <v>2268000</v>
      </c>
      <c r="K56" s="25">
        <v>2381400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7100000</v>
      </c>
      <c r="F59" s="6">
        <v>7100000</v>
      </c>
      <c r="G59" s="25">
        <v>7100000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1250000</v>
      </c>
      <c r="F60" s="6">
        <v>1250000</v>
      </c>
      <c r="G60" s="25">
        <v>1250000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103</v>
      </c>
      <c r="B70" s="5">
        <f>IF(ISERROR(B71/B72),0,(B71/B72))</f>
        <v>0</v>
      </c>
      <c r="C70" s="5">
        <f aca="true" t="shared" si="8" ref="C70:K70">IF(ISERROR(C71/C72),0,(C71/C72))</f>
        <v>0.07008479236977401</v>
      </c>
      <c r="D70" s="5">
        <f t="shared" si="8"/>
        <v>0.11261601308338819</v>
      </c>
      <c r="E70" s="5">
        <f t="shared" si="8"/>
        <v>0.6000898722300357</v>
      </c>
      <c r="F70" s="5">
        <f t="shared" si="8"/>
        <v>0.6000898722300357</v>
      </c>
      <c r="G70" s="5">
        <f t="shared" si="8"/>
        <v>0.6000898722300357</v>
      </c>
      <c r="H70" s="5">
        <f t="shared" si="8"/>
        <v>0.16650739007654483</v>
      </c>
      <c r="I70" s="5">
        <f t="shared" si="8"/>
        <v>0.6152824157709194</v>
      </c>
      <c r="J70" s="5">
        <f t="shared" si="8"/>
        <v>0.6168242262638504</v>
      </c>
      <c r="K70" s="5">
        <f t="shared" si="8"/>
        <v>0.6168240559668067</v>
      </c>
    </row>
    <row r="71" spans="1:11" ht="12.75" hidden="1">
      <c r="A71" s="1" t="s">
        <v>104</v>
      </c>
      <c r="B71" s="2">
        <f>+B83</f>
        <v>0</v>
      </c>
      <c r="C71" s="2">
        <f aca="true" t="shared" si="9" ref="C71:K71">+C83</f>
        <v>8334402</v>
      </c>
      <c r="D71" s="2">
        <f t="shared" si="9"/>
        <v>12857005</v>
      </c>
      <c r="E71" s="2">
        <f t="shared" si="9"/>
        <v>80478288</v>
      </c>
      <c r="F71" s="2">
        <f t="shared" si="9"/>
        <v>80478288</v>
      </c>
      <c r="G71" s="2">
        <f t="shared" si="9"/>
        <v>80478288</v>
      </c>
      <c r="H71" s="2">
        <f t="shared" si="9"/>
        <v>8156716</v>
      </c>
      <c r="I71" s="2">
        <f t="shared" si="9"/>
        <v>89722001</v>
      </c>
      <c r="J71" s="2">
        <f t="shared" si="9"/>
        <v>94444176</v>
      </c>
      <c r="K71" s="2">
        <f t="shared" si="9"/>
        <v>99166368</v>
      </c>
    </row>
    <row r="72" spans="1:11" ht="12.75" hidden="1">
      <c r="A72" s="1" t="s">
        <v>105</v>
      </c>
      <c r="B72" s="2">
        <f>+B77</f>
        <v>121757701</v>
      </c>
      <c r="C72" s="2">
        <f aca="true" t="shared" si="10" ref="C72:K72">+C77</f>
        <v>118918837</v>
      </c>
      <c r="D72" s="2">
        <f t="shared" si="10"/>
        <v>114166757</v>
      </c>
      <c r="E72" s="2">
        <f t="shared" si="10"/>
        <v>134110392</v>
      </c>
      <c r="F72" s="2">
        <f t="shared" si="10"/>
        <v>134110392</v>
      </c>
      <c r="G72" s="2">
        <f t="shared" si="10"/>
        <v>134110392</v>
      </c>
      <c r="H72" s="2">
        <f t="shared" si="10"/>
        <v>48987111</v>
      </c>
      <c r="I72" s="2">
        <f t="shared" si="10"/>
        <v>145822469</v>
      </c>
      <c r="J72" s="2">
        <f t="shared" si="10"/>
        <v>153113597</v>
      </c>
      <c r="K72" s="2">
        <f t="shared" si="10"/>
        <v>160769294</v>
      </c>
    </row>
    <row r="73" spans="1:11" ht="12.75" hidden="1">
      <c r="A73" s="1" t="s">
        <v>106</v>
      </c>
      <c r="B73" s="2">
        <f>+B74</f>
        <v>283707899.8333334</v>
      </c>
      <c r="C73" s="2">
        <f aca="true" t="shared" si="11" ref="C73:K73">+(C78+C80+C81+C82)-(B78+B80+B81+B82)</f>
        <v>294463505</v>
      </c>
      <c r="D73" s="2">
        <f t="shared" si="11"/>
        <v>-10015792</v>
      </c>
      <c r="E73" s="2">
        <f t="shared" si="11"/>
        <v>-249961458</v>
      </c>
      <c r="F73" s="2">
        <f>+(F78+F80+F81+F82)-(D78+D80+D81+D82)</f>
        <v>-259961458</v>
      </c>
      <c r="G73" s="2">
        <f>+(G78+G80+G81+G82)-(D78+D80+D81+D82)</f>
        <v>-259961458</v>
      </c>
      <c r="H73" s="2">
        <f>+(H78+H80+H81+H82)-(D78+D80+D81+D82)</f>
        <v>100626785</v>
      </c>
      <c r="I73" s="2">
        <f>+(I78+I80+I81+I82)-(E78+E80+E81+E82)</f>
        <v>7122353</v>
      </c>
      <c r="J73" s="2">
        <f t="shared" si="11"/>
        <v>1875831</v>
      </c>
      <c r="K73" s="2">
        <f t="shared" si="11"/>
        <v>424036</v>
      </c>
    </row>
    <row r="74" spans="1:11" ht="12.75" hidden="1">
      <c r="A74" s="1" t="s">
        <v>107</v>
      </c>
      <c r="B74" s="2">
        <f>+TREND(C74:E74)</f>
        <v>283707899.8333334</v>
      </c>
      <c r="C74" s="2">
        <f>+C73</f>
        <v>294463505</v>
      </c>
      <c r="D74" s="2">
        <f aca="true" t="shared" si="12" ref="D74:K74">+D73</f>
        <v>-10015792</v>
      </c>
      <c r="E74" s="2">
        <f t="shared" si="12"/>
        <v>-249961458</v>
      </c>
      <c r="F74" s="2">
        <f t="shared" si="12"/>
        <v>-259961458</v>
      </c>
      <c r="G74" s="2">
        <f t="shared" si="12"/>
        <v>-259961458</v>
      </c>
      <c r="H74" s="2">
        <f t="shared" si="12"/>
        <v>100626785</v>
      </c>
      <c r="I74" s="2">
        <f t="shared" si="12"/>
        <v>7122353</v>
      </c>
      <c r="J74" s="2">
        <f t="shared" si="12"/>
        <v>1875831</v>
      </c>
      <c r="K74" s="2">
        <f t="shared" si="12"/>
        <v>424036</v>
      </c>
    </row>
    <row r="75" spans="1:11" ht="12.75" hidden="1">
      <c r="A75" s="1" t="s">
        <v>108</v>
      </c>
      <c r="B75" s="2">
        <f>+B84-(((B80+B81+B78)*B70)-B79)</f>
        <v>-2122988</v>
      </c>
      <c r="C75" s="2">
        <f aca="true" t="shared" si="13" ref="C75:K75">+C84-(((C80+C81+C78)*C70)-C79)</f>
        <v>290864416.8986125</v>
      </c>
      <c r="D75" s="2">
        <f t="shared" si="13"/>
        <v>311901309.6300472</v>
      </c>
      <c r="E75" s="2">
        <f t="shared" si="13"/>
        <v>-95714680.73777191</v>
      </c>
      <c r="F75" s="2">
        <f t="shared" si="13"/>
        <v>-97440264.01547155</v>
      </c>
      <c r="G75" s="2">
        <f t="shared" si="13"/>
        <v>-97440264.01547155</v>
      </c>
      <c r="H75" s="2">
        <f t="shared" si="13"/>
        <v>427794234.79589164</v>
      </c>
      <c r="I75" s="2">
        <f t="shared" si="13"/>
        <v>128848710.95655066</v>
      </c>
      <c r="J75" s="2">
        <f t="shared" si="13"/>
        <v>398082689.6807058</v>
      </c>
      <c r="K75" s="2">
        <f t="shared" si="13"/>
        <v>685691916.5877957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121757701</v>
      </c>
      <c r="C77" s="3">
        <v>118918837</v>
      </c>
      <c r="D77" s="3">
        <v>114166757</v>
      </c>
      <c r="E77" s="3">
        <v>134110392</v>
      </c>
      <c r="F77" s="3">
        <v>134110392</v>
      </c>
      <c r="G77" s="3">
        <v>134110392</v>
      </c>
      <c r="H77" s="3">
        <v>48987111</v>
      </c>
      <c r="I77" s="3">
        <v>145822469</v>
      </c>
      <c r="J77" s="3">
        <v>153113597</v>
      </c>
      <c r="K77" s="3">
        <v>160769294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-2122988</v>
      </c>
      <c r="C79" s="3">
        <v>166298640</v>
      </c>
      <c r="D79" s="3">
        <v>194729078</v>
      </c>
      <c r="E79" s="3">
        <v>94715964</v>
      </c>
      <c r="F79" s="3">
        <v>86769482</v>
      </c>
      <c r="G79" s="3">
        <v>86769482</v>
      </c>
      <c r="H79" s="3">
        <v>272093941</v>
      </c>
      <c r="I79" s="3">
        <v>93941680</v>
      </c>
      <c r="J79" s="3">
        <v>361353079</v>
      </c>
      <c r="K79" s="3">
        <v>649223846</v>
      </c>
    </row>
    <row r="80" spans="1:11" ht="12.75" hidden="1">
      <c r="A80" s="1" t="s">
        <v>68</v>
      </c>
      <c r="B80" s="3">
        <v>318081</v>
      </c>
      <c r="C80" s="3">
        <v>244355418</v>
      </c>
      <c r="D80" s="3">
        <v>248188717</v>
      </c>
      <c r="E80" s="3">
        <v>26215824</v>
      </c>
      <c r="F80" s="3">
        <v>16215824</v>
      </c>
      <c r="G80" s="3">
        <v>16215824</v>
      </c>
      <c r="H80" s="3">
        <v>326082078</v>
      </c>
      <c r="I80" s="3">
        <v>8918471</v>
      </c>
      <c r="J80" s="3">
        <v>9174251</v>
      </c>
      <c r="K80" s="3">
        <v>8649615</v>
      </c>
    </row>
    <row r="81" spans="1:11" ht="12.75" hidden="1">
      <c r="A81" s="1" t="s">
        <v>69</v>
      </c>
      <c r="B81" s="3">
        <v>311492</v>
      </c>
      <c r="C81" s="3">
        <v>50737660</v>
      </c>
      <c r="D81" s="3">
        <v>36888569</v>
      </c>
      <c r="E81" s="3">
        <v>8900004</v>
      </c>
      <c r="F81" s="3">
        <v>8900004</v>
      </c>
      <c r="G81" s="3">
        <v>8900004</v>
      </c>
      <c r="H81" s="3">
        <v>59621993</v>
      </c>
      <c r="I81" s="3">
        <v>33319710</v>
      </c>
      <c r="J81" s="3">
        <v>34939761</v>
      </c>
      <c r="K81" s="3">
        <v>35888433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8334402</v>
      </c>
      <c r="D83" s="3">
        <v>12857005</v>
      </c>
      <c r="E83" s="3">
        <v>80478288</v>
      </c>
      <c r="F83" s="3">
        <v>80478288</v>
      </c>
      <c r="G83" s="3">
        <v>80478288</v>
      </c>
      <c r="H83" s="3">
        <v>8156716</v>
      </c>
      <c r="I83" s="3">
        <v>89722001</v>
      </c>
      <c r="J83" s="3">
        <v>94444176</v>
      </c>
      <c r="K83" s="3">
        <v>99166368</v>
      </c>
    </row>
    <row r="84" spans="1:11" ht="12.75" hidden="1">
      <c r="A84" s="1" t="s">
        <v>72</v>
      </c>
      <c r="B84" s="3">
        <v>0</v>
      </c>
      <c r="C84" s="3">
        <v>145247314</v>
      </c>
      <c r="D84" s="3">
        <v>149276499</v>
      </c>
      <c r="E84" s="3">
        <v>-169357992</v>
      </c>
      <c r="F84" s="3">
        <v>-169137992</v>
      </c>
      <c r="G84" s="3">
        <v>-169137992</v>
      </c>
      <c r="H84" s="3">
        <v>219922872</v>
      </c>
      <c r="I84" s="3">
        <v>60895441</v>
      </c>
      <c r="J84" s="3">
        <v>63940202</v>
      </c>
      <c r="K84" s="3">
        <v>63940210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107598</v>
      </c>
      <c r="C7" s="6">
        <v>415498</v>
      </c>
      <c r="D7" s="23">
        <v>650100</v>
      </c>
      <c r="E7" s="24">
        <v>871304</v>
      </c>
      <c r="F7" s="6">
        <v>860000</v>
      </c>
      <c r="G7" s="25">
        <v>860000</v>
      </c>
      <c r="H7" s="26">
        <v>614553</v>
      </c>
      <c r="I7" s="24">
        <v>620000</v>
      </c>
      <c r="J7" s="6">
        <v>640000</v>
      </c>
      <c r="K7" s="25">
        <v>650000</v>
      </c>
    </row>
    <row r="8" spans="1:11" ht="13.5">
      <c r="A8" s="22" t="s">
        <v>20</v>
      </c>
      <c r="B8" s="6">
        <v>56831155</v>
      </c>
      <c r="C8" s="6">
        <v>67741058</v>
      </c>
      <c r="D8" s="23">
        <v>64831724</v>
      </c>
      <c r="E8" s="24">
        <v>66302000</v>
      </c>
      <c r="F8" s="6">
        <v>68003000</v>
      </c>
      <c r="G8" s="25">
        <v>68003000</v>
      </c>
      <c r="H8" s="26">
        <v>49263999</v>
      </c>
      <c r="I8" s="24">
        <v>61832000</v>
      </c>
      <c r="J8" s="6">
        <v>67840724</v>
      </c>
      <c r="K8" s="25">
        <v>69212323</v>
      </c>
    </row>
    <row r="9" spans="1:11" ht="13.5">
      <c r="A9" s="22" t="s">
        <v>21</v>
      </c>
      <c r="B9" s="6">
        <v>685198</v>
      </c>
      <c r="C9" s="6">
        <v>809202</v>
      </c>
      <c r="D9" s="23">
        <v>2480960</v>
      </c>
      <c r="E9" s="24">
        <v>773683</v>
      </c>
      <c r="F9" s="6">
        <v>727183</v>
      </c>
      <c r="G9" s="25">
        <v>727183</v>
      </c>
      <c r="H9" s="26">
        <v>891778</v>
      </c>
      <c r="I9" s="24">
        <v>1019183</v>
      </c>
      <c r="J9" s="6">
        <v>267276</v>
      </c>
      <c r="K9" s="25">
        <v>289676</v>
      </c>
    </row>
    <row r="10" spans="1:11" ht="25.5">
      <c r="A10" s="27" t="s">
        <v>97</v>
      </c>
      <c r="B10" s="28">
        <f>SUM(B5:B9)</f>
        <v>57623951</v>
      </c>
      <c r="C10" s="29">
        <f aca="true" t="shared" si="0" ref="C10:K10">SUM(C5:C9)</f>
        <v>68965758</v>
      </c>
      <c r="D10" s="30">
        <f t="shared" si="0"/>
        <v>67962784</v>
      </c>
      <c r="E10" s="28">
        <f t="shared" si="0"/>
        <v>67946987</v>
      </c>
      <c r="F10" s="29">
        <f t="shared" si="0"/>
        <v>69590183</v>
      </c>
      <c r="G10" s="31">
        <f t="shared" si="0"/>
        <v>69590183</v>
      </c>
      <c r="H10" s="32">
        <f t="shared" si="0"/>
        <v>50770330</v>
      </c>
      <c r="I10" s="28">
        <f t="shared" si="0"/>
        <v>63471183</v>
      </c>
      <c r="J10" s="29">
        <f t="shared" si="0"/>
        <v>68748000</v>
      </c>
      <c r="K10" s="31">
        <f t="shared" si="0"/>
        <v>70151999</v>
      </c>
    </row>
    <row r="11" spans="1:11" ht="13.5">
      <c r="A11" s="22" t="s">
        <v>22</v>
      </c>
      <c r="B11" s="6">
        <v>40075461</v>
      </c>
      <c r="C11" s="6">
        <v>41321595</v>
      </c>
      <c r="D11" s="23">
        <v>43703876</v>
      </c>
      <c r="E11" s="24">
        <v>43559123</v>
      </c>
      <c r="F11" s="6">
        <v>40695193</v>
      </c>
      <c r="G11" s="25">
        <v>40695193</v>
      </c>
      <c r="H11" s="26">
        <v>29254577</v>
      </c>
      <c r="I11" s="24">
        <v>47147526</v>
      </c>
      <c r="J11" s="6">
        <v>47560205</v>
      </c>
      <c r="K11" s="25">
        <v>48540661</v>
      </c>
    </row>
    <row r="12" spans="1:11" ht="13.5">
      <c r="A12" s="22" t="s">
        <v>23</v>
      </c>
      <c r="B12" s="6">
        <v>4454262</v>
      </c>
      <c r="C12" s="6">
        <v>4807726</v>
      </c>
      <c r="D12" s="23">
        <v>4664371</v>
      </c>
      <c r="E12" s="24">
        <v>4694284</v>
      </c>
      <c r="F12" s="6">
        <v>4887284</v>
      </c>
      <c r="G12" s="25">
        <v>4887284</v>
      </c>
      <c r="H12" s="26">
        <v>3160452</v>
      </c>
      <c r="I12" s="24">
        <v>4887284</v>
      </c>
      <c r="J12" s="6">
        <v>5187750</v>
      </c>
      <c r="K12" s="25">
        <v>5230869</v>
      </c>
    </row>
    <row r="13" spans="1:11" ht="13.5">
      <c r="A13" s="22" t="s">
        <v>98</v>
      </c>
      <c r="B13" s="6">
        <v>1738351</v>
      </c>
      <c r="C13" s="6">
        <v>2651181</v>
      </c>
      <c r="D13" s="23">
        <v>2109338</v>
      </c>
      <c r="E13" s="24">
        <v>1660850</v>
      </c>
      <c r="F13" s="6">
        <v>1810850</v>
      </c>
      <c r="G13" s="25">
        <v>1810850</v>
      </c>
      <c r="H13" s="26">
        <v>0</v>
      </c>
      <c r="I13" s="24">
        <v>1000000</v>
      </c>
      <c r="J13" s="6">
        <v>1000000</v>
      </c>
      <c r="K13" s="25">
        <v>1000000</v>
      </c>
    </row>
    <row r="14" spans="1:11" ht="13.5">
      <c r="A14" s="22" t="s">
        <v>24</v>
      </c>
      <c r="B14" s="6">
        <v>357041</v>
      </c>
      <c r="C14" s="6">
        <v>323416</v>
      </c>
      <c r="D14" s="23">
        <v>426919</v>
      </c>
      <c r="E14" s="24">
        <v>290000</v>
      </c>
      <c r="F14" s="6">
        <v>290000</v>
      </c>
      <c r="G14" s="25">
        <v>290000</v>
      </c>
      <c r="H14" s="26">
        <v>151647</v>
      </c>
      <c r="I14" s="24">
        <v>80000</v>
      </c>
      <c r="J14" s="6">
        <v>411060</v>
      </c>
      <c r="K14" s="25">
        <v>433257</v>
      </c>
    </row>
    <row r="15" spans="1:11" ht="13.5">
      <c r="A15" s="22" t="s">
        <v>99</v>
      </c>
      <c r="B15" s="6">
        <v>193276</v>
      </c>
      <c r="C15" s="6">
        <v>38097</v>
      </c>
      <c r="D15" s="23">
        <v>114371</v>
      </c>
      <c r="E15" s="24">
        <v>61685</v>
      </c>
      <c r="F15" s="6">
        <v>809000</v>
      </c>
      <c r="G15" s="25">
        <v>809000</v>
      </c>
      <c r="H15" s="26">
        <v>17570</v>
      </c>
      <c r="I15" s="24">
        <v>180000</v>
      </c>
      <c r="J15" s="6">
        <v>345673</v>
      </c>
      <c r="K15" s="25">
        <v>348140</v>
      </c>
    </row>
    <row r="16" spans="1:11" ht="13.5">
      <c r="A16" s="22" t="s">
        <v>20</v>
      </c>
      <c r="B16" s="6">
        <v>593088</v>
      </c>
      <c r="C16" s="6">
        <v>37004</v>
      </c>
      <c r="D16" s="23">
        <v>97148</v>
      </c>
      <c r="E16" s="24">
        <v>10000</v>
      </c>
      <c r="F16" s="6">
        <v>181950</v>
      </c>
      <c r="G16" s="25">
        <v>181950</v>
      </c>
      <c r="H16" s="26">
        <v>81111</v>
      </c>
      <c r="I16" s="24">
        <v>72000</v>
      </c>
      <c r="J16" s="6">
        <v>72000</v>
      </c>
      <c r="K16" s="25">
        <v>72000</v>
      </c>
    </row>
    <row r="17" spans="1:11" ht="13.5">
      <c r="A17" s="22" t="s">
        <v>25</v>
      </c>
      <c r="B17" s="6">
        <v>11641337</v>
      </c>
      <c r="C17" s="6">
        <v>12835844</v>
      </c>
      <c r="D17" s="23">
        <v>16583883</v>
      </c>
      <c r="E17" s="24">
        <v>17266274</v>
      </c>
      <c r="F17" s="6">
        <v>16954396</v>
      </c>
      <c r="G17" s="25">
        <v>16954396</v>
      </c>
      <c r="H17" s="26">
        <v>5285741</v>
      </c>
      <c r="I17" s="24">
        <v>9618375</v>
      </c>
      <c r="J17" s="6">
        <v>14149495</v>
      </c>
      <c r="K17" s="25">
        <v>14503824</v>
      </c>
    </row>
    <row r="18" spans="1:11" ht="13.5">
      <c r="A18" s="33" t="s">
        <v>26</v>
      </c>
      <c r="B18" s="34">
        <f>SUM(B11:B17)</f>
        <v>59052816</v>
      </c>
      <c r="C18" s="35">
        <f aca="true" t="shared" si="1" ref="C18:K18">SUM(C11:C17)</f>
        <v>62014863</v>
      </c>
      <c r="D18" s="36">
        <f t="shared" si="1"/>
        <v>67699906</v>
      </c>
      <c r="E18" s="34">
        <f t="shared" si="1"/>
        <v>67542216</v>
      </c>
      <c r="F18" s="35">
        <f t="shared" si="1"/>
        <v>65628673</v>
      </c>
      <c r="G18" s="37">
        <f t="shared" si="1"/>
        <v>65628673</v>
      </c>
      <c r="H18" s="38">
        <f t="shared" si="1"/>
        <v>37951098</v>
      </c>
      <c r="I18" s="34">
        <f t="shared" si="1"/>
        <v>62985185</v>
      </c>
      <c r="J18" s="35">
        <f t="shared" si="1"/>
        <v>68726183</v>
      </c>
      <c r="K18" s="37">
        <f t="shared" si="1"/>
        <v>70128751</v>
      </c>
    </row>
    <row r="19" spans="1:11" ht="13.5">
      <c r="A19" s="33" t="s">
        <v>27</v>
      </c>
      <c r="B19" s="39">
        <f>+B10-B18</f>
        <v>-1428865</v>
      </c>
      <c r="C19" s="40">
        <f aca="true" t="shared" si="2" ref="C19:K19">+C10-C18</f>
        <v>6950895</v>
      </c>
      <c r="D19" s="41">
        <f t="shared" si="2"/>
        <v>262878</v>
      </c>
      <c r="E19" s="39">
        <f t="shared" si="2"/>
        <v>404771</v>
      </c>
      <c r="F19" s="40">
        <f t="shared" si="2"/>
        <v>3961510</v>
      </c>
      <c r="G19" s="42">
        <f t="shared" si="2"/>
        <v>3961510</v>
      </c>
      <c r="H19" s="43">
        <f t="shared" si="2"/>
        <v>12819232</v>
      </c>
      <c r="I19" s="39">
        <f t="shared" si="2"/>
        <v>485998</v>
      </c>
      <c r="J19" s="40">
        <f t="shared" si="2"/>
        <v>21817</v>
      </c>
      <c r="K19" s="42">
        <f t="shared" si="2"/>
        <v>23248</v>
      </c>
    </row>
    <row r="20" spans="1:11" ht="25.5">
      <c r="A20" s="44" t="s">
        <v>28</v>
      </c>
      <c r="B20" s="45">
        <v>2764668</v>
      </c>
      <c r="C20" s="46">
        <v>0</v>
      </c>
      <c r="D20" s="47">
        <v>0</v>
      </c>
      <c r="E20" s="45">
        <v>0</v>
      </c>
      <c r="F20" s="46">
        <v>0</v>
      </c>
      <c r="G20" s="48">
        <v>0</v>
      </c>
      <c r="H20" s="49">
        <v>0</v>
      </c>
      <c r="I20" s="45">
        <v>0</v>
      </c>
      <c r="J20" s="46">
        <v>0</v>
      </c>
      <c r="K20" s="48">
        <v>0</v>
      </c>
    </row>
    <row r="21" spans="1:11" ht="63.75">
      <c r="A21" s="50" t="s">
        <v>100</v>
      </c>
      <c r="B21" s="51">
        <v>83500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101</v>
      </c>
      <c r="B22" s="57">
        <f>SUM(B19:B21)</f>
        <v>1419303</v>
      </c>
      <c r="C22" s="58">
        <f aca="true" t="shared" si="3" ref="C22:K22">SUM(C19:C21)</f>
        <v>6950895</v>
      </c>
      <c r="D22" s="59">
        <f t="shared" si="3"/>
        <v>262878</v>
      </c>
      <c r="E22" s="57">
        <f t="shared" si="3"/>
        <v>404771</v>
      </c>
      <c r="F22" s="58">
        <f t="shared" si="3"/>
        <v>3961510</v>
      </c>
      <c r="G22" s="60">
        <f t="shared" si="3"/>
        <v>3961510</v>
      </c>
      <c r="H22" s="61">
        <f t="shared" si="3"/>
        <v>12819232</v>
      </c>
      <c r="I22" s="57">
        <f t="shared" si="3"/>
        <v>485998</v>
      </c>
      <c r="J22" s="58">
        <f t="shared" si="3"/>
        <v>21817</v>
      </c>
      <c r="K22" s="60">
        <f t="shared" si="3"/>
        <v>23248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1419303</v>
      </c>
      <c r="C24" s="40">
        <f aca="true" t="shared" si="4" ref="C24:K24">SUM(C22:C23)</f>
        <v>6950895</v>
      </c>
      <c r="D24" s="41">
        <f t="shared" si="4"/>
        <v>262878</v>
      </c>
      <c r="E24" s="39">
        <f t="shared" si="4"/>
        <v>404771</v>
      </c>
      <c r="F24" s="40">
        <f t="shared" si="4"/>
        <v>3961510</v>
      </c>
      <c r="G24" s="42">
        <f t="shared" si="4"/>
        <v>3961510</v>
      </c>
      <c r="H24" s="43">
        <f t="shared" si="4"/>
        <v>12819232</v>
      </c>
      <c r="I24" s="39">
        <f t="shared" si="4"/>
        <v>485998</v>
      </c>
      <c r="J24" s="40">
        <f t="shared" si="4"/>
        <v>21817</v>
      </c>
      <c r="K24" s="42">
        <f t="shared" si="4"/>
        <v>23248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1768194</v>
      </c>
      <c r="C27" s="7">
        <v>0</v>
      </c>
      <c r="D27" s="69">
        <v>318484</v>
      </c>
      <c r="E27" s="70">
        <v>404771</v>
      </c>
      <c r="F27" s="7">
        <v>406000</v>
      </c>
      <c r="G27" s="71">
        <v>406000</v>
      </c>
      <c r="H27" s="72">
        <v>108159</v>
      </c>
      <c r="I27" s="70">
        <v>486000</v>
      </c>
      <c r="J27" s="7">
        <v>21958</v>
      </c>
      <c r="K27" s="71">
        <v>23144</v>
      </c>
    </row>
    <row r="28" spans="1:11" ht="13.5">
      <c r="A28" s="73" t="s">
        <v>33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318484</v>
      </c>
      <c r="E31" s="24">
        <v>404771</v>
      </c>
      <c r="F31" s="6">
        <v>406000</v>
      </c>
      <c r="G31" s="25">
        <v>406000</v>
      </c>
      <c r="H31" s="26">
        <v>0</v>
      </c>
      <c r="I31" s="24">
        <v>486000</v>
      </c>
      <c r="J31" s="6">
        <v>21958</v>
      </c>
      <c r="K31" s="25">
        <v>23144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0</v>
      </c>
      <c r="D32" s="69">
        <f t="shared" si="5"/>
        <v>318484</v>
      </c>
      <c r="E32" s="70">
        <f t="shared" si="5"/>
        <v>404771</v>
      </c>
      <c r="F32" s="7">
        <f t="shared" si="5"/>
        <v>406000</v>
      </c>
      <c r="G32" s="71">
        <f t="shared" si="5"/>
        <v>406000</v>
      </c>
      <c r="H32" s="72">
        <f t="shared" si="5"/>
        <v>0</v>
      </c>
      <c r="I32" s="70">
        <f t="shared" si="5"/>
        <v>486000</v>
      </c>
      <c r="J32" s="7">
        <f t="shared" si="5"/>
        <v>21958</v>
      </c>
      <c r="K32" s="71">
        <f t="shared" si="5"/>
        <v>23144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2484903</v>
      </c>
      <c r="C35" s="6">
        <v>11762808</v>
      </c>
      <c r="D35" s="23">
        <v>16410904</v>
      </c>
      <c r="E35" s="24">
        <v>0</v>
      </c>
      <c r="F35" s="6">
        <v>17039996</v>
      </c>
      <c r="G35" s="25">
        <v>17039996</v>
      </c>
      <c r="H35" s="26">
        <v>-7582569</v>
      </c>
      <c r="I35" s="24">
        <v>15384684</v>
      </c>
      <c r="J35" s="6">
        <v>15994155</v>
      </c>
      <c r="K35" s="25">
        <v>16649029</v>
      </c>
    </row>
    <row r="36" spans="1:11" ht="13.5">
      <c r="A36" s="22" t="s">
        <v>39</v>
      </c>
      <c r="B36" s="6">
        <v>-417355</v>
      </c>
      <c r="C36" s="6">
        <v>13333675</v>
      </c>
      <c r="D36" s="23">
        <v>12563930</v>
      </c>
      <c r="E36" s="24">
        <v>404771</v>
      </c>
      <c r="F36" s="6">
        <v>12969929</v>
      </c>
      <c r="G36" s="25">
        <v>12969929</v>
      </c>
      <c r="H36" s="26">
        <v>108159</v>
      </c>
      <c r="I36" s="24">
        <v>11359418</v>
      </c>
      <c r="J36" s="6">
        <v>11279615</v>
      </c>
      <c r="K36" s="25">
        <v>11710737</v>
      </c>
    </row>
    <row r="37" spans="1:11" ht="13.5">
      <c r="A37" s="22" t="s">
        <v>40</v>
      </c>
      <c r="B37" s="6">
        <v>-1035997</v>
      </c>
      <c r="C37" s="6">
        <v>15454484</v>
      </c>
      <c r="D37" s="23">
        <v>17591259</v>
      </c>
      <c r="E37" s="24">
        <v>0</v>
      </c>
      <c r="F37" s="6">
        <v>16846097</v>
      </c>
      <c r="G37" s="25">
        <v>16846097</v>
      </c>
      <c r="H37" s="26">
        <v>-20293674</v>
      </c>
      <c r="I37" s="24">
        <v>14970807</v>
      </c>
      <c r="J37" s="6">
        <v>14955183</v>
      </c>
      <c r="K37" s="25">
        <v>15602471</v>
      </c>
    </row>
    <row r="38" spans="1:11" ht="13.5">
      <c r="A38" s="22" t="s">
        <v>41</v>
      </c>
      <c r="B38" s="6">
        <v>0</v>
      </c>
      <c r="C38" s="6">
        <v>545637</v>
      </c>
      <c r="D38" s="23">
        <v>2024328</v>
      </c>
      <c r="E38" s="24">
        <v>0</v>
      </c>
      <c r="F38" s="6">
        <v>0</v>
      </c>
      <c r="G38" s="25">
        <v>0</v>
      </c>
      <c r="H38" s="26">
        <v>0</v>
      </c>
      <c r="I38" s="24">
        <v>1919418</v>
      </c>
      <c r="J38" s="6">
        <v>1994275</v>
      </c>
      <c r="K38" s="25">
        <v>2078035</v>
      </c>
    </row>
    <row r="39" spans="1:11" ht="13.5">
      <c r="A39" s="22" t="s">
        <v>42</v>
      </c>
      <c r="B39" s="6">
        <v>1684232</v>
      </c>
      <c r="C39" s="6">
        <v>2145467</v>
      </c>
      <c r="D39" s="23">
        <v>9096369</v>
      </c>
      <c r="E39" s="24">
        <v>0</v>
      </c>
      <c r="F39" s="6">
        <v>9202318</v>
      </c>
      <c r="G39" s="25">
        <v>9202318</v>
      </c>
      <c r="H39" s="26">
        <v>32</v>
      </c>
      <c r="I39" s="24">
        <v>9367879</v>
      </c>
      <c r="J39" s="6">
        <v>10302495</v>
      </c>
      <c r="K39" s="25">
        <v>10656012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7000000</v>
      </c>
      <c r="C42" s="6">
        <v>0</v>
      </c>
      <c r="D42" s="23">
        <v>0</v>
      </c>
      <c r="E42" s="24">
        <v>0</v>
      </c>
      <c r="F42" s="6">
        <v>5486759</v>
      </c>
      <c r="G42" s="25">
        <v>5486759</v>
      </c>
      <c r="H42" s="26">
        <v>2340840</v>
      </c>
      <c r="I42" s="24">
        <v>2048998</v>
      </c>
      <c r="J42" s="6">
        <v>2129093</v>
      </c>
      <c r="K42" s="25">
        <v>1810317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7000000</v>
      </c>
      <c r="C45" s="7">
        <v>7370702</v>
      </c>
      <c r="D45" s="69">
        <v>10371065</v>
      </c>
      <c r="E45" s="70">
        <v>0</v>
      </c>
      <c r="F45" s="7">
        <v>5486759</v>
      </c>
      <c r="G45" s="71">
        <v>5486759</v>
      </c>
      <c r="H45" s="72">
        <v>-855864</v>
      </c>
      <c r="I45" s="70">
        <v>12225246</v>
      </c>
      <c r="J45" s="7">
        <v>12702215</v>
      </c>
      <c r="K45" s="71">
        <v>12827510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1020216</v>
      </c>
      <c r="C48" s="6">
        <v>7370702</v>
      </c>
      <c r="D48" s="23">
        <v>10676611</v>
      </c>
      <c r="E48" s="24">
        <v>0</v>
      </c>
      <c r="F48" s="6">
        <v>13104130</v>
      </c>
      <c r="G48" s="25">
        <v>13104130</v>
      </c>
      <c r="H48" s="26">
        <v>-7594661</v>
      </c>
      <c r="I48" s="24">
        <v>10796248</v>
      </c>
      <c r="J48" s="6">
        <v>11213122</v>
      </c>
      <c r="K48" s="25">
        <v>11667193</v>
      </c>
    </row>
    <row r="49" spans="1:11" ht="13.5">
      <c r="A49" s="22" t="s">
        <v>50</v>
      </c>
      <c r="B49" s="6">
        <f>+B75</f>
        <v>-595092</v>
      </c>
      <c r="C49" s="6">
        <f aca="true" t="shared" si="6" ref="C49:K49">+C75</f>
        <v>20517974</v>
      </c>
      <c r="D49" s="23">
        <f t="shared" si="6"/>
        <v>19341842</v>
      </c>
      <c r="E49" s="24">
        <f t="shared" si="6"/>
        <v>0</v>
      </c>
      <c r="F49" s="6">
        <f t="shared" si="6"/>
        <v>7225304.714627542</v>
      </c>
      <c r="G49" s="25">
        <f t="shared" si="6"/>
        <v>7225304.714627542</v>
      </c>
      <c r="H49" s="26">
        <f t="shared" si="6"/>
        <v>-23588492</v>
      </c>
      <c r="I49" s="24">
        <f t="shared" si="6"/>
        <v>10578833.270929754</v>
      </c>
      <c r="J49" s="6">
        <f t="shared" si="6"/>
        <v>1911225.9822355919</v>
      </c>
      <c r="K49" s="25">
        <f t="shared" si="6"/>
        <v>2754787.5373727884</v>
      </c>
    </row>
    <row r="50" spans="1:11" ht="13.5">
      <c r="A50" s="33" t="s">
        <v>51</v>
      </c>
      <c r="B50" s="7">
        <f>+B48-B49</f>
        <v>1615308</v>
      </c>
      <c r="C50" s="7">
        <f aca="true" t="shared" si="7" ref="C50:K50">+C48-C49</f>
        <v>-13147272</v>
      </c>
      <c r="D50" s="69">
        <f t="shared" si="7"/>
        <v>-8665231</v>
      </c>
      <c r="E50" s="70">
        <f t="shared" si="7"/>
        <v>0</v>
      </c>
      <c r="F50" s="7">
        <f t="shared" si="7"/>
        <v>5878825.285372458</v>
      </c>
      <c r="G50" s="71">
        <f t="shared" si="7"/>
        <v>5878825.285372458</v>
      </c>
      <c r="H50" s="72">
        <f t="shared" si="7"/>
        <v>15993831</v>
      </c>
      <c r="I50" s="70">
        <f t="shared" si="7"/>
        <v>217414.72907024622</v>
      </c>
      <c r="J50" s="7">
        <f t="shared" si="7"/>
        <v>9301896.017764408</v>
      </c>
      <c r="K50" s="71">
        <f t="shared" si="7"/>
        <v>8912405.462627212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-417355</v>
      </c>
      <c r="C53" s="6">
        <v>13333675</v>
      </c>
      <c r="D53" s="23">
        <v>12563930</v>
      </c>
      <c r="E53" s="24">
        <v>404771</v>
      </c>
      <c r="F53" s="6">
        <v>12969929</v>
      </c>
      <c r="G53" s="25">
        <v>12969929</v>
      </c>
      <c r="H53" s="26">
        <v>108159</v>
      </c>
      <c r="I53" s="24">
        <v>11359418</v>
      </c>
      <c r="J53" s="6">
        <v>11279615</v>
      </c>
      <c r="K53" s="25">
        <v>11710737</v>
      </c>
    </row>
    <row r="54" spans="1:11" ht="13.5">
      <c r="A54" s="22" t="s">
        <v>54</v>
      </c>
      <c r="B54" s="6">
        <v>0</v>
      </c>
      <c r="C54" s="6">
        <v>2597914</v>
      </c>
      <c r="D54" s="23">
        <v>2095288</v>
      </c>
      <c r="E54" s="24">
        <v>1660850</v>
      </c>
      <c r="F54" s="6">
        <v>1810850</v>
      </c>
      <c r="G54" s="25">
        <v>1810850</v>
      </c>
      <c r="H54" s="26">
        <v>0</v>
      </c>
      <c r="I54" s="24">
        <v>1000000</v>
      </c>
      <c r="J54" s="6">
        <v>1000000</v>
      </c>
      <c r="K54" s="25">
        <v>1000000</v>
      </c>
    </row>
    <row r="55" spans="1:11" ht="13.5">
      <c r="A55" s="22" t="s">
        <v>55</v>
      </c>
      <c r="B55" s="6">
        <v>1736441</v>
      </c>
      <c r="C55" s="6">
        <v>0</v>
      </c>
      <c r="D55" s="23">
        <v>298030</v>
      </c>
      <c r="E55" s="24">
        <v>374771</v>
      </c>
      <c r="F55" s="6">
        <v>406000</v>
      </c>
      <c r="G55" s="25">
        <v>406000</v>
      </c>
      <c r="H55" s="26">
        <v>108159</v>
      </c>
      <c r="I55" s="24">
        <v>486000</v>
      </c>
      <c r="J55" s="6">
        <v>21958</v>
      </c>
      <c r="K55" s="25">
        <v>23144</v>
      </c>
    </row>
    <row r="56" spans="1:11" ht="13.5">
      <c r="A56" s="22" t="s">
        <v>56</v>
      </c>
      <c r="B56" s="6">
        <v>77794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49152</v>
      </c>
      <c r="I56" s="24">
        <v>215000</v>
      </c>
      <c r="J56" s="6">
        <v>447300</v>
      </c>
      <c r="K56" s="25">
        <v>610760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103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2.4443902016411276</v>
      </c>
      <c r="G70" s="5">
        <f t="shared" si="8"/>
        <v>2.4443902016411276</v>
      </c>
      <c r="H70" s="5">
        <f t="shared" si="8"/>
        <v>0</v>
      </c>
      <c r="I70" s="5">
        <f t="shared" si="8"/>
        <v>1.6083303979756334</v>
      </c>
      <c r="J70" s="5">
        <f t="shared" si="8"/>
        <v>3.3945285023720797</v>
      </c>
      <c r="K70" s="5">
        <f t="shared" si="8"/>
        <v>3.243886272939422</v>
      </c>
    </row>
    <row r="71" spans="1:11" ht="12.75" hidden="1">
      <c r="A71" s="1" t="s">
        <v>104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1777519</v>
      </c>
      <c r="G71" s="2">
        <f t="shared" si="9"/>
        <v>1777519</v>
      </c>
      <c r="H71" s="2">
        <f t="shared" si="9"/>
        <v>0</v>
      </c>
      <c r="I71" s="2">
        <f t="shared" si="9"/>
        <v>1639183</v>
      </c>
      <c r="J71" s="2">
        <f t="shared" si="9"/>
        <v>907276</v>
      </c>
      <c r="K71" s="2">
        <f t="shared" si="9"/>
        <v>939676</v>
      </c>
    </row>
    <row r="72" spans="1:11" ht="12.75" hidden="1">
      <c r="A72" s="1" t="s">
        <v>105</v>
      </c>
      <c r="B72" s="2">
        <f>+B77</f>
        <v>537979</v>
      </c>
      <c r="C72" s="2">
        <f aca="true" t="shared" si="10" ref="C72:K72">+C77</f>
        <v>585393</v>
      </c>
      <c r="D72" s="2">
        <f t="shared" si="10"/>
        <v>2190029</v>
      </c>
      <c r="E72" s="2">
        <f t="shared" si="10"/>
        <v>773683</v>
      </c>
      <c r="F72" s="2">
        <f t="shared" si="10"/>
        <v>727183</v>
      </c>
      <c r="G72" s="2">
        <f t="shared" si="10"/>
        <v>727183</v>
      </c>
      <c r="H72" s="2">
        <f t="shared" si="10"/>
        <v>586794</v>
      </c>
      <c r="I72" s="2">
        <f t="shared" si="10"/>
        <v>1019183</v>
      </c>
      <c r="J72" s="2">
        <f t="shared" si="10"/>
        <v>267276</v>
      </c>
      <c r="K72" s="2">
        <f t="shared" si="10"/>
        <v>289676</v>
      </c>
    </row>
    <row r="73" spans="1:11" ht="12.75" hidden="1">
      <c r="A73" s="1" t="s">
        <v>106</v>
      </c>
      <c r="B73" s="2">
        <f>+B74</f>
        <v>3774922.333333332</v>
      </c>
      <c r="C73" s="2">
        <f aca="true" t="shared" si="11" ref="C73:K73">+(C78+C80+C81+C82)-(B78+B80+B81+B82)</f>
        <v>2857967</v>
      </c>
      <c r="D73" s="2">
        <f t="shared" si="11"/>
        <v>1332196</v>
      </c>
      <c r="E73" s="2">
        <f t="shared" si="11"/>
        <v>-5695307</v>
      </c>
      <c r="F73" s="2">
        <f>+(F78+F80+F81+F82)-(D78+D80+D81+D82)</f>
        <v>-1759441</v>
      </c>
      <c r="G73" s="2">
        <f>+(G78+G80+G81+G82)-(D78+D80+D81+D82)</f>
        <v>-1759441</v>
      </c>
      <c r="H73" s="2">
        <f>+(H78+H80+H81+H82)-(D78+D80+D81+D82)</f>
        <v>-5683215</v>
      </c>
      <c r="I73" s="2">
        <f>+(I78+I80+I81+I82)-(E78+E80+E81+E82)</f>
        <v>4549450</v>
      </c>
      <c r="J73" s="2">
        <f t="shared" si="11"/>
        <v>191077</v>
      </c>
      <c r="K73" s="2">
        <f t="shared" si="11"/>
        <v>199101</v>
      </c>
    </row>
    <row r="74" spans="1:11" ht="12.75" hidden="1">
      <c r="A74" s="1" t="s">
        <v>107</v>
      </c>
      <c r="B74" s="2">
        <f>+TREND(C74:E74)</f>
        <v>3774922.333333332</v>
      </c>
      <c r="C74" s="2">
        <f>+C73</f>
        <v>2857967</v>
      </c>
      <c r="D74" s="2">
        <f aca="true" t="shared" si="12" ref="D74:K74">+D73</f>
        <v>1332196</v>
      </c>
      <c r="E74" s="2">
        <f t="shared" si="12"/>
        <v>-5695307</v>
      </c>
      <c r="F74" s="2">
        <f t="shared" si="12"/>
        <v>-1759441</v>
      </c>
      <c r="G74" s="2">
        <f t="shared" si="12"/>
        <v>-1759441</v>
      </c>
      <c r="H74" s="2">
        <f t="shared" si="12"/>
        <v>-5683215</v>
      </c>
      <c r="I74" s="2">
        <f t="shared" si="12"/>
        <v>4549450</v>
      </c>
      <c r="J74" s="2">
        <f t="shared" si="12"/>
        <v>191077</v>
      </c>
      <c r="K74" s="2">
        <f t="shared" si="12"/>
        <v>199101</v>
      </c>
    </row>
    <row r="75" spans="1:11" ht="12.75" hidden="1">
      <c r="A75" s="1" t="s">
        <v>108</v>
      </c>
      <c r="B75" s="2">
        <f>+B84-(((B80+B81+B78)*B70)-B79)</f>
        <v>-595092</v>
      </c>
      <c r="C75" s="2">
        <f aca="true" t="shared" si="13" ref="C75:K75">+C84-(((C80+C81+C78)*C70)-C79)</f>
        <v>20517974</v>
      </c>
      <c r="D75" s="2">
        <f t="shared" si="13"/>
        <v>19341842</v>
      </c>
      <c r="E75" s="2">
        <f t="shared" si="13"/>
        <v>0</v>
      </c>
      <c r="F75" s="2">
        <f t="shared" si="13"/>
        <v>7225304.714627542</v>
      </c>
      <c r="G75" s="2">
        <f t="shared" si="13"/>
        <v>7225304.714627542</v>
      </c>
      <c r="H75" s="2">
        <f t="shared" si="13"/>
        <v>-23588492</v>
      </c>
      <c r="I75" s="2">
        <f t="shared" si="13"/>
        <v>10578833.270929754</v>
      </c>
      <c r="J75" s="2">
        <f t="shared" si="13"/>
        <v>1911225.9822355919</v>
      </c>
      <c r="K75" s="2">
        <f t="shared" si="13"/>
        <v>2754787.5373727884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537979</v>
      </c>
      <c r="C77" s="3">
        <v>585393</v>
      </c>
      <c r="D77" s="3">
        <v>2190029</v>
      </c>
      <c r="E77" s="3">
        <v>773683</v>
      </c>
      <c r="F77" s="3">
        <v>727183</v>
      </c>
      <c r="G77" s="3">
        <v>727183</v>
      </c>
      <c r="H77" s="3">
        <v>586794</v>
      </c>
      <c r="I77" s="3">
        <v>1019183</v>
      </c>
      <c r="J77" s="3">
        <v>267276</v>
      </c>
      <c r="K77" s="3">
        <v>289676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-896323</v>
      </c>
      <c r="C79" s="3">
        <v>13422208</v>
      </c>
      <c r="D79" s="3">
        <v>17201460</v>
      </c>
      <c r="E79" s="3">
        <v>0</v>
      </c>
      <c r="F79" s="3">
        <v>16846097</v>
      </c>
      <c r="G79" s="3">
        <v>16846097</v>
      </c>
      <c r="H79" s="3">
        <v>-20293674</v>
      </c>
      <c r="I79" s="3">
        <v>14813696</v>
      </c>
      <c r="J79" s="3">
        <v>14791945</v>
      </c>
      <c r="K79" s="3">
        <v>15432377</v>
      </c>
    </row>
    <row r="80" spans="1:11" ht="12.75" hidden="1">
      <c r="A80" s="1" t="s">
        <v>68</v>
      </c>
      <c r="B80" s="3">
        <v>641025</v>
      </c>
      <c r="C80" s="3">
        <v>982724</v>
      </c>
      <c r="D80" s="3">
        <v>3860001</v>
      </c>
      <c r="E80" s="3">
        <v>0</v>
      </c>
      <c r="F80" s="3">
        <v>0</v>
      </c>
      <c r="G80" s="3">
        <v>0</v>
      </c>
      <c r="H80" s="3">
        <v>809619</v>
      </c>
      <c r="I80" s="3">
        <v>0</v>
      </c>
      <c r="J80" s="3">
        <v>0</v>
      </c>
      <c r="K80" s="3">
        <v>0</v>
      </c>
    </row>
    <row r="81" spans="1:11" ht="12.75" hidden="1">
      <c r="A81" s="1" t="s">
        <v>69</v>
      </c>
      <c r="B81" s="3">
        <v>818934</v>
      </c>
      <c r="C81" s="3">
        <v>3380387</v>
      </c>
      <c r="D81" s="3">
        <v>1835306</v>
      </c>
      <c r="E81" s="3">
        <v>0</v>
      </c>
      <c r="F81" s="3">
        <v>3935866</v>
      </c>
      <c r="G81" s="3">
        <v>3935866</v>
      </c>
      <c r="H81" s="3">
        <v>-797527</v>
      </c>
      <c r="I81" s="3">
        <v>4549450</v>
      </c>
      <c r="J81" s="3">
        <v>4740527</v>
      </c>
      <c r="K81" s="3">
        <v>4939628</v>
      </c>
    </row>
    <row r="82" spans="1:11" ht="12.75" hidden="1">
      <c r="A82" s="1" t="s">
        <v>70</v>
      </c>
      <c r="B82" s="3">
        <v>45185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1777519</v>
      </c>
      <c r="G83" s="3">
        <v>1777519</v>
      </c>
      <c r="H83" s="3">
        <v>0</v>
      </c>
      <c r="I83" s="3">
        <v>1639183</v>
      </c>
      <c r="J83" s="3">
        <v>907276</v>
      </c>
      <c r="K83" s="3">
        <v>939676</v>
      </c>
    </row>
    <row r="84" spans="1:11" ht="12.75" hidden="1">
      <c r="A84" s="1" t="s">
        <v>72</v>
      </c>
      <c r="B84" s="3">
        <v>301231</v>
      </c>
      <c r="C84" s="3">
        <v>7095766</v>
      </c>
      <c r="D84" s="3">
        <v>2140382</v>
      </c>
      <c r="E84" s="3">
        <v>0</v>
      </c>
      <c r="F84" s="3">
        <v>0</v>
      </c>
      <c r="G84" s="3">
        <v>0</v>
      </c>
      <c r="H84" s="3">
        <v>-3294818</v>
      </c>
      <c r="I84" s="3">
        <v>3082156</v>
      </c>
      <c r="J84" s="3">
        <v>3211135</v>
      </c>
      <c r="K84" s="3">
        <v>3346002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5911103</v>
      </c>
      <c r="C5" s="6">
        <v>0</v>
      </c>
      <c r="D5" s="23">
        <v>0</v>
      </c>
      <c r="E5" s="24">
        <v>38691600</v>
      </c>
      <c r="F5" s="6">
        <v>64486200</v>
      </c>
      <c r="G5" s="25">
        <v>64486200</v>
      </c>
      <c r="H5" s="26">
        <v>70135213</v>
      </c>
      <c r="I5" s="24">
        <v>65652762</v>
      </c>
      <c r="J5" s="6">
        <v>73284019</v>
      </c>
      <c r="K5" s="25">
        <v>76546644</v>
      </c>
    </row>
    <row r="6" spans="1:11" ht="13.5">
      <c r="A6" s="22" t="s">
        <v>18</v>
      </c>
      <c r="B6" s="6">
        <v>8893543</v>
      </c>
      <c r="C6" s="6">
        <v>0</v>
      </c>
      <c r="D6" s="23">
        <v>0</v>
      </c>
      <c r="E6" s="24">
        <v>144466130</v>
      </c>
      <c r="F6" s="6">
        <v>115173080</v>
      </c>
      <c r="G6" s="25">
        <v>115173080</v>
      </c>
      <c r="H6" s="26">
        <v>91769906</v>
      </c>
      <c r="I6" s="24">
        <v>116522240</v>
      </c>
      <c r="J6" s="6">
        <v>163147907</v>
      </c>
      <c r="K6" s="25">
        <v>170404359</v>
      </c>
    </row>
    <row r="7" spans="1:11" ht="13.5">
      <c r="A7" s="22" t="s">
        <v>19</v>
      </c>
      <c r="B7" s="6">
        <v>9</v>
      </c>
      <c r="C7" s="6">
        <v>0</v>
      </c>
      <c r="D7" s="23">
        <v>0</v>
      </c>
      <c r="E7" s="24">
        <v>659000</v>
      </c>
      <c r="F7" s="6">
        <v>659000</v>
      </c>
      <c r="G7" s="25">
        <v>659000</v>
      </c>
      <c r="H7" s="26">
        <v>21</v>
      </c>
      <c r="I7" s="24">
        <v>684701</v>
      </c>
      <c r="J7" s="6">
        <v>713458</v>
      </c>
      <c r="K7" s="25">
        <v>744851</v>
      </c>
    </row>
    <row r="8" spans="1:11" ht="13.5">
      <c r="A8" s="22" t="s">
        <v>20</v>
      </c>
      <c r="B8" s="6">
        <v>0</v>
      </c>
      <c r="C8" s="6">
        <v>0</v>
      </c>
      <c r="D8" s="23">
        <v>0</v>
      </c>
      <c r="E8" s="24">
        <v>161367000</v>
      </c>
      <c r="F8" s="6">
        <v>149424000</v>
      </c>
      <c r="G8" s="25">
        <v>149424000</v>
      </c>
      <c r="H8" s="26">
        <v>45164000</v>
      </c>
      <c r="I8" s="24">
        <v>136704000</v>
      </c>
      <c r="J8" s="6">
        <v>143599000</v>
      </c>
      <c r="K8" s="25">
        <v>142498000</v>
      </c>
    </row>
    <row r="9" spans="1:11" ht="13.5">
      <c r="A9" s="22" t="s">
        <v>21</v>
      </c>
      <c r="B9" s="6">
        <v>88922</v>
      </c>
      <c r="C9" s="6">
        <v>0</v>
      </c>
      <c r="D9" s="23">
        <v>0</v>
      </c>
      <c r="E9" s="24">
        <v>6675858</v>
      </c>
      <c r="F9" s="6">
        <v>6675858</v>
      </c>
      <c r="G9" s="25">
        <v>6675858</v>
      </c>
      <c r="H9" s="26">
        <v>4081227</v>
      </c>
      <c r="I9" s="24">
        <v>7207430</v>
      </c>
      <c r="J9" s="6">
        <v>7527100</v>
      </c>
      <c r="K9" s="25">
        <v>9892971</v>
      </c>
    </row>
    <row r="10" spans="1:11" ht="25.5">
      <c r="A10" s="27" t="s">
        <v>97</v>
      </c>
      <c r="B10" s="28">
        <f>SUM(B5:B9)</f>
        <v>14893577</v>
      </c>
      <c r="C10" s="29">
        <f aca="true" t="shared" si="0" ref="C10:K10">SUM(C5:C9)</f>
        <v>0</v>
      </c>
      <c r="D10" s="30">
        <f t="shared" si="0"/>
        <v>0</v>
      </c>
      <c r="E10" s="28">
        <f t="shared" si="0"/>
        <v>351859588</v>
      </c>
      <c r="F10" s="29">
        <f t="shared" si="0"/>
        <v>336418138</v>
      </c>
      <c r="G10" s="31">
        <f t="shared" si="0"/>
        <v>336418138</v>
      </c>
      <c r="H10" s="32">
        <f t="shared" si="0"/>
        <v>211150367</v>
      </c>
      <c r="I10" s="28">
        <f t="shared" si="0"/>
        <v>326771133</v>
      </c>
      <c r="J10" s="29">
        <f t="shared" si="0"/>
        <v>388271484</v>
      </c>
      <c r="K10" s="31">
        <f t="shared" si="0"/>
        <v>400086825</v>
      </c>
    </row>
    <row r="11" spans="1:11" ht="13.5">
      <c r="A11" s="22" t="s">
        <v>22</v>
      </c>
      <c r="B11" s="6">
        <v>7043039</v>
      </c>
      <c r="C11" s="6">
        <v>0</v>
      </c>
      <c r="D11" s="23">
        <v>0</v>
      </c>
      <c r="E11" s="24">
        <v>85027543</v>
      </c>
      <c r="F11" s="6">
        <v>109948851</v>
      </c>
      <c r="G11" s="25">
        <v>109948851</v>
      </c>
      <c r="H11" s="26">
        <v>0</v>
      </c>
      <c r="I11" s="24">
        <v>118637802</v>
      </c>
      <c r="J11" s="6">
        <v>123620593</v>
      </c>
      <c r="K11" s="25">
        <v>128746222</v>
      </c>
    </row>
    <row r="12" spans="1:11" ht="13.5">
      <c r="A12" s="22" t="s">
        <v>23</v>
      </c>
      <c r="B12" s="6">
        <v>0</v>
      </c>
      <c r="C12" s="6">
        <v>0</v>
      </c>
      <c r="D12" s="23">
        <v>0</v>
      </c>
      <c r="E12" s="24">
        <v>7275277</v>
      </c>
      <c r="F12" s="6">
        <v>7275277</v>
      </c>
      <c r="G12" s="25">
        <v>7275277</v>
      </c>
      <c r="H12" s="26">
        <v>0</v>
      </c>
      <c r="I12" s="24">
        <v>7559002</v>
      </c>
      <c r="J12" s="6">
        <v>8965031</v>
      </c>
      <c r="K12" s="25">
        <v>8161977</v>
      </c>
    </row>
    <row r="13" spans="1:11" ht="13.5">
      <c r="A13" s="22" t="s">
        <v>98</v>
      </c>
      <c r="B13" s="6">
        <v>0</v>
      </c>
      <c r="C13" s="6">
        <v>0</v>
      </c>
      <c r="D13" s="23">
        <v>0</v>
      </c>
      <c r="E13" s="24">
        <v>0</v>
      </c>
      <c r="F13" s="6">
        <v>18393000</v>
      </c>
      <c r="G13" s="25">
        <v>18393000</v>
      </c>
      <c r="H13" s="26">
        <v>0</v>
      </c>
      <c r="I13" s="24">
        <v>18393000</v>
      </c>
      <c r="J13" s="6">
        <v>19165506</v>
      </c>
      <c r="K13" s="25">
        <v>19970457</v>
      </c>
    </row>
    <row r="14" spans="1:11" ht="13.5">
      <c r="A14" s="22" t="s">
        <v>24</v>
      </c>
      <c r="B14" s="6">
        <v>24317</v>
      </c>
      <c r="C14" s="6">
        <v>0</v>
      </c>
      <c r="D14" s="23">
        <v>0</v>
      </c>
      <c r="E14" s="24">
        <v>1546000</v>
      </c>
      <c r="F14" s="6">
        <v>1546000</v>
      </c>
      <c r="G14" s="25">
        <v>1546000</v>
      </c>
      <c r="H14" s="26">
        <v>0</v>
      </c>
      <c r="I14" s="24">
        <v>546000</v>
      </c>
      <c r="J14" s="6">
        <v>568932</v>
      </c>
      <c r="K14" s="25">
        <v>592827</v>
      </c>
    </row>
    <row r="15" spans="1:11" ht="13.5">
      <c r="A15" s="22" t="s">
        <v>99</v>
      </c>
      <c r="B15" s="6">
        <v>811304</v>
      </c>
      <c r="C15" s="6">
        <v>0</v>
      </c>
      <c r="D15" s="23">
        <v>0</v>
      </c>
      <c r="E15" s="24">
        <v>45494225</v>
      </c>
      <c r="F15" s="6">
        <v>48173678</v>
      </c>
      <c r="G15" s="25">
        <v>48173678</v>
      </c>
      <c r="H15" s="26">
        <v>4849890</v>
      </c>
      <c r="I15" s="24">
        <v>79065490</v>
      </c>
      <c r="J15" s="6">
        <v>82386241</v>
      </c>
      <c r="K15" s="25">
        <v>85877827</v>
      </c>
    </row>
    <row r="16" spans="1:11" ht="13.5">
      <c r="A16" s="22" t="s">
        <v>20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1546991</v>
      </c>
      <c r="C17" s="6">
        <v>0</v>
      </c>
      <c r="D17" s="23">
        <v>0</v>
      </c>
      <c r="E17" s="24">
        <v>133209696</v>
      </c>
      <c r="F17" s="6">
        <v>134963032</v>
      </c>
      <c r="G17" s="25">
        <v>134963032</v>
      </c>
      <c r="H17" s="26">
        <v>4268854</v>
      </c>
      <c r="I17" s="24">
        <v>142597945</v>
      </c>
      <c r="J17" s="6">
        <v>225895058</v>
      </c>
      <c r="K17" s="25">
        <v>152804218</v>
      </c>
    </row>
    <row r="18" spans="1:11" ht="13.5">
      <c r="A18" s="33" t="s">
        <v>26</v>
      </c>
      <c r="B18" s="34">
        <f>SUM(B11:B17)</f>
        <v>9425651</v>
      </c>
      <c r="C18" s="35">
        <f aca="true" t="shared" si="1" ref="C18:K18">SUM(C11:C17)</f>
        <v>0</v>
      </c>
      <c r="D18" s="36">
        <f t="shared" si="1"/>
        <v>0</v>
      </c>
      <c r="E18" s="34">
        <f t="shared" si="1"/>
        <v>272552741</v>
      </c>
      <c r="F18" s="35">
        <f t="shared" si="1"/>
        <v>320299838</v>
      </c>
      <c r="G18" s="37">
        <f t="shared" si="1"/>
        <v>320299838</v>
      </c>
      <c r="H18" s="38">
        <f t="shared" si="1"/>
        <v>9118744</v>
      </c>
      <c r="I18" s="34">
        <f t="shared" si="1"/>
        <v>366799239</v>
      </c>
      <c r="J18" s="35">
        <f t="shared" si="1"/>
        <v>460601361</v>
      </c>
      <c r="K18" s="37">
        <f t="shared" si="1"/>
        <v>396153528</v>
      </c>
    </row>
    <row r="19" spans="1:11" ht="13.5">
      <c r="A19" s="33" t="s">
        <v>27</v>
      </c>
      <c r="B19" s="39">
        <f>+B10-B18</f>
        <v>5467926</v>
      </c>
      <c r="C19" s="40">
        <f aca="true" t="shared" si="2" ref="C19:K19">+C10-C18</f>
        <v>0</v>
      </c>
      <c r="D19" s="41">
        <f t="shared" si="2"/>
        <v>0</v>
      </c>
      <c r="E19" s="39">
        <f t="shared" si="2"/>
        <v>79306847</v>
      </c>
      <c r="F19" s="40">
        <f t="shared" si="2"/>
        <v>16118300</v>
      </c>
      <c r="G19" s="42">
        <f t="shared" si="2"/>
        <v>16118300</v>
      </c>
      <c r="H19" s="43">
        <f t="shared" si="2"/>
        <v>202031623</v>
      </c>
      <c r="I19" s="39">
        <f t="shared" si="2"/>
        <v>-40028106</v>
      </c>
      <c r="J19" s="40">
        <f t="shared" si="2"/>
        <v>-72329877</v>
      </c>
      <c r="K19" s="42">
        <f t="shared" si="2"/>
        <v>3933297</v>
      </c>
    </row>
    <row r="20" spans="1:11" ht="25.5">
      <c r="A20" s="44" t="s">
        <v>28</v>
      </c>
      <c r="B20" s="45">
        <v>0</v>
      </c>
      <c r="C20" s="46">
        <v>0</v>
      </c>
      <c r="D20" s="47">
        <v>0</v>
      </c>
      <c r="E20" s="45">
        <v>0</v>
      </c>
      <c r="F20" s="46">
        <v>0</v>
      </c>
      <c r="G20" s="48">
        <v>0</v>
      </c>
      <c r="H20" s="49">
        <v>0</v>
      </c>
      <c r="I20" s="45">
        <v>36552000</v>
      </c>
      <c r="J20" s="46">
        <v>43833000</v>
      </c>
      <c r="K20" s="48">
        <v>41076000</v>
      </c>
    </row>
    <row r="21" spans="1:11" ht="63.75">
      <c r="A21" s="50" t="s">
        <v>100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101</v>
      </c>
      <c r="B22" s="57">
        <f>SUM(B19:B21)</f>
        <v>5467926</v>
      </c>
      <c r="C22" s="58">
        <f aca="true" t="shared" si="3" ref="C22:K22">SUM(C19:C21)</f>
        <v>0</v>
      </c>
      <c r="D22" s="59">
        <f t="shared" si="3"/>
        <v>0</v>
      </c>
      <c r="E22" s="57">
        <f t="shared" si="3"/>
        <v>79306847</v>
      </c>
      <c r="F22" s="58">
        <f t="shared" si="3"/>
        <v>16118300</v>
      </c>
      <c r="G22" s="60">
        <f t="shared" si="3"/>
        <v>16118300</v>
      </c>
      <c r="H22" s="61">
        <f t="shared" si="3"/>
        <v>202031623</v>
      </c>
      <c r="I22" s="57">
        <f t="shared" si="3"/>
        <v>-3476106</v>
      </c>
      <c r="J22" s="58">
        <f t="shared" si="3"/>
        <v>-28496877</v>
      </c>
      <c r="K22" s="60">
        <f t="shared" si="3"/>
        <v>45009297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5467926</v>
      </c>
      <c r="C24" s="40">
        <f aca="true" t="shared" si="4" ref="C24:K24">SUM(C22:C23)</f>
        <v>0</v>
      </c>
      <c r="D24" s="41">
        <f t="shared" si="4"/>
        <v>0</v>
      </c>
      <c r="E24" s="39">
        <f t="shared" si="4"/>
        <v>79306847</v>
      </c>
      <c r="F24" s="40">
        <f t="shared" si="4"/>
        <v>16118300</v>
      </c>
      <c r="G24" s="42">
        <f t="shared" si="4"/>
        <v>16118300</v>
      </c>
      <c r="H24" s="43">
        <f t="shared" si="4"/>
        <v>202031623</v>
      </c>
      <c r="I24" s="39">
        <f t="shared" si="4"/>
        <v>-3476106</v>
      </c>
      <c r="J24" s="40">
        <f t="shared" si="4"/>
        <v>-28496877</v>
      </c>
      <c r="K24" s="42">
        <f t="shared" si="4"/>
        <v>45009297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0</v>
      </c>
      <c r="C27" s="7">
        <v>0</v>
      </c>
      <c r="D27" s="69">
        <v>0</v>
      </c>
      <c r="E27" s="70">
        <v>845237954</v>
      </c>
      <c r="F27" s="7">
        <v>41017354</v>
      </c>
      <c r="G27" s="71">
        <v>41017354</v>
      </c>
      <c r="H27" s="72">
        <v>773307</v>
      </c>
      <c r="I27" s="70">
        <v>35148400</v>
      </c>
      <c r="J27" s="7">
        <v>42520149</v>
      </c>
      <c r="K27" s="71">
        <v>42810263</v>
      </c>
    </row>
    <row r="28" spans="1:11" ht="13.5">
      <c r="A28" s="73" t="s">
        <v>33</v>
      </c>
      <c r="B28" s="6">
        <v>0</v>
      </c>
      <c r="C28" s="6">
        <v>0</v>
      </c>
      <c r="D28" s="23">
        <v>0</v>
      </c>
      <c r="E28" s="24">
        <v>51715354</v>
      </c>
      <c r="F28" s="6">
        <v>41017354</v>
      </c>
      <c r="G28" s="25">
        <v>41017354</v>
      </c>
      <c r="H28" s="26">
        <v>0</v>
      </c>
      <c r="I28" s="24">
        <v>34838400</v>
      </c>
      <c r="J28" s="6">
        <v>42520149</v>
      </c>
      <c r="K28" s="25">
        <v>42810263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793522600</v>
      </c>
      <c r="F31" s="6">
        <v>0</v>
      </c>
      <c r="G31" s="25">
        <v>0</v>
      </c>
      <c r="H31" s="26">
        <v>0</v>
      </c>
      <c r="I31" s="24">
        <v>310000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0</v>
      </c>
      <c r="D32" s="69">
        <f t="shared" si="5"/>
        <v>0</v>
      </c>
      <c r="E32" s="70">
        <f t="shared" si="5"/>
        <v>845237954</v>
      </c>
      <c r="F32" s="7">
        <f t="shared" si="5"/>
        <v>41017354</v>
      </c>
      <c r="G32" s="71">
        <f t="shared" si="5"/>
        <v>41017354</v>
      </c>
      <c r="H32" s="72">
        <f t="shared" si="5"/>
        <v>0</v>
      </c>
      <c r="I32" s="70">
        <f t="shared" si="5"/>
        <v>35148400</v>
      </c>
      <c r="J32" s="7">
        <f t="shared" si="5"/>
        <v>42520149</v>
      </c>
      <c r="K32" s="71">
        <f t="shared" si="5"/>
        <v>42810263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11514673</v>
      </c>
      <c r="C35" s="6">
        <v>0</v>
      </c>
      <c r="D35" s="23">
        <v>0</v>
      </c>
      <c r="E35" s="24">
        <v>596994376</v>
      </c>
      <c r="F35" s="6">
        <v>54980000</v>
      </c>
      <c r="G35" s="25">
        <v>54980000</v>
      </c>
      <c r="H35" s="26">
        <v>194332596</v>
      </c>
      <c r="I35" s="24">
        <v>1158998136</v>
      </c>
      <c r="J35" s="6">
        <v>1158000010</v>
      </c>
      <c r="K35" s="25">
        <v>1169488090</v>
      </c>
    </row>
    <row r="36" spans="1:11" ht="13.5">
      <c r="A36" s="22" t="s">
        <v>39</v>
      </c>
      <c r="B36" s="6">
        <v>0</v>
      </c>
      <c r="C36" s="6">
        <v>0</v>
      </c>
      <c r="D36" s="23">
        <v>0</v>
      </c>
      <c r="E36" s="24">
        <v>882023954</v>
      </c>
      <c r="F36" s="6">
        <v>796632296</v>
      </c>
      <c r="G36" s="25">
        <v>796632296</v>
      </c>
      <c r="H36" s="26">
        <v>943080</v>
      </c>
      <c r="I36" s="24">
        <v>872386334</v>
      </c>
      <c r="J36" s="6">
        <v>915443877</v>
      </c>
      <c r="K36" s="25">
        <v>954289943</v>
      </c>
    </row>
    <row r="37" spans="1:11" ht="13.5">
      <c r="A37" s="22" t="s">
        <v>40</v>
      </c>
      <c r="B37" s="6">
        <v>6046746</v>
      </c>
      <c r="C37" s="6">
        <v>0</v>
      </c>
      <c r="D37" s="23">
        <v>0</v>
      </c>
      <c r="E37" s="24">
        <v>105541717</v>
      </c>
      <c r="F37" s="6">
        <v>105541717</v>
      </c>
      <c r="G37" s="25">
        <v>105541717</v>
      </c>
      <c r="H37" s="26">
        <v>-6775120</v>
      </c>
      <c r="I37" s="24">
        <v>148033795</v>
      </c>
      <c r="J37" s="6">
        <v>153979768</v>
      </c>
      <c r="K37" s="25">
        <v>160472624</v>
      </c>
    </row>
    <row r="38" spans="1:11" ht="13.5">
      <c r="A38" s="22" t="s">
        <v>41</v>
      </c>
      <c r="B38" s="6">
        <v>0</v>
      </c>
      <c r="C38" s="6">
        <v>0</v>
      </c>
      <c r="D38" s="23">
        <v>0</v>
      </c>
      <c r="E38" s="24">
        <v>0</v>
      </c>
      <c r="F38" s="6">
        <v>0</v>
      </c>
      <c r="G38" s="25">
        <v>0</v>
      </c>
      <c r="H38" s="26">
        <v>0</v>
      </c>
      <c r="I38" s="24">
        <v>37272735</v>
      </c>
      <c r="J38" s="6">
        <v>38838190</v>
      </c>
      <c r="K38" s="25">
        <v>40547071</v>
      </c>
    </row>
    <row r="39" spans="1:11" ht="13.5">
      <c r="A39" s="22" t="s">
        <v>42</v>
      </c>
      <c r="B39" s="6">
        <v>1</v>
      </c>
      <c r="C39" s="6">
        <v>0</v>
      </c>
      <c r="D39" s="23">
        <v>0</v>
      </c>
      <c r="E39" s="24">
        <v>1294169766</v>
      </c>
      <c r="F39" s="6">
        <v>729952279</v>
      </c>
      <c r="G39" s="25">
        <v>729952279</v>
      </c>
      <c r="H39" s="26">
        <v>19176</v>
      </c>
      <c r="I39" s="24">
        <v>1849554046</v>
      </c>
      <c r="J39" s="6">
        <v>1909122806</v>
      </c>
      <c r="K39" s="25">
        <v>1877749041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267694891</v>
      </c>
      <c r="F42" s="6">
        <v>267694891</v>
      </c>
      <c r="G42" s="25">
        <v>267694891</v>
      </c>
      <c r="H42" s="26">
        <v>0</v>
      </c>
      <c r="I42" s="24">
        <v>139641104</v>
      </c>
      <c r="J42" s="6">
        <v>151481861</v>
      </c>
      <c r="K42" s="25">
        <v>147589363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-35324400</v>
      </c>
      <c r="J43" s="6">
        <v>-42520150</v>
      </c>
      <c r="K43" s="25">
        <v>-39712200</v>
      </c>
    </row>
    <row r="44" spans="1:11" ht="13.5">
      <c r="A44" s="22" t="s">
        <v>46</v>
      </c>
      <c r="B44" s="6">
        <v>21471</v>
      </c>
      <c r="C44" s="6">
        <v>-21471</v>
      </c>
      <c r="D44" s="23">
        <v>0</v>
      </c>
      <c r="E44" s="24">
        <v>1325000</v>
      </c>
      <c r="F44" s="6">
        <v>0</v>
      </c>
      <c r="G44" s="25">
        <v>0</v>
      </c>
      <c r="H44" s="26">
        <v>-127930</v>
      </c>
      <c r="I44" s="24">
        <v>-133612</v>
      </c>
      <c r="J44" s="6">
        <v>50039</v>
      </c>
      <c r="K44" s="25">
        <v>54622</v>
      </c>
    </row>
    <row r="45" spans="1:11" ht="13.5">
      <c r="A45" s="33" t="s">
        <v>47</v>
      </c>
      <c r="B45" s="7">
        <v>21471</v>
      </c>
      <c r="C45" s="7">
        <v>-21471</v>
      </c>
      <c r="D45" s="69">
        <v>0</v>
      </c>
      <c r="E45" s="70">
        <v>269019891</v>
      </c>
      <c r="F45" s="7">
        <v>267694891</v>
      </c>
      <c r="G45" s="71">
        <v>267694891</v>
      </c>
      <c r="H45" s="72">
        <v>-82113</v>
      </c>
      <c r="I45" s="70">
        <v>104183092</v>
      </c>
      <c r="J45" s="7">
        <v>109011750</v>
      </c>
      <c r="K45" s="71">
        <v>107931785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-64061</v>
      </c>
      <c r="C48" s="6">
        <v>0</v>
      </c>
      <c r="D48" s="23">
        <v>0</v>
      </c>
      <c r="E48" s="24">
        <v>542794376</v>
      </c>
      <c r="F48" s="6">
        <v>780000</v>
      </c>
      <c r="G48" s="25">
        <v>780000</v>
      </c>
      <c r="H48" s="26">
        <v>52058285</v>
      </c>
      <c r="I48" s="24">
        <v>454454</v>
      </c>
      <c r="J48" s="6">
        <v>473542</v>
      </c>
      <c r="K48" s="25">
        <v>12914378</v>
      </c>
    </row>
    <row r="49" spans="1:11" ht="13.5">
      <c r="A49" s="22" t="s">
        <v>50</v>
      </c>
      <c r="B49" s="6">
        <f>+B75</f>
        <v>6025275</v>
      </c>
      <c r="C49" s="6">
        <f aca="true" t="shared" si="6" ref="C49:K49">+C75</f>
        <v>0</v>
      </c>
      <c r="D49" s="23">
        <f t="shared" si="6"/>
        <v>0</v>
      </c>
      <c r="E49" s="24">
        <f t="shared" si="6"/>
        <v>774234134.1507565</v>
      </c>
      <c r="F49" s="6">
        <f t="shared" si="6"/>
        <v>773782465.925072</v>
      </c>
      <c r="G49" s="25">
        <f t="shared" si="6"/>
        <v>773782465.925072</v>
      </c>
      <c r="H49" s="26">
        <f t="shared" si="6"/>
        <v>11455225</v>
      </c>
      <c r="I49" s="24">
        <f t="shared" si="6"/>
        <v>-346238346.288198</v>
      </c>
      <c r="J49" s="6">
        <f t="shared" si="6"/>
        <v>-202700985.97731233</v>
      </c>
      <c r="K49" s="25">
        <f t="shared" si="6"/>
        <v>-183534457.4960062</v>
      </c>
    </row>
    <row r="50" spans="1:11" ht="13.5">
      <c r="A50" s="33" t="s">
        <v>51</v>
      </c>
      <c r="B50" s="7">
        <f>+B48-B49</f>
        <v>-6089336</v>
      </c>
      <c r="C50" s="7">
        <f aca="true" t="shared" si="7" ref="C50:K50">+C48-C49</f>
        <v>0</v>
      </c>
      <c r="D50" s="69">
        <f t="shared" si="7"/>
        <v>0</v>
      </c>
      <c r="E50" s="70">
        <f t="shared" si="7"/>
        <v>-231439758.15075648</v>
      </c>
      <c r="F50" s="7">
        <f t="shared" si="7"/>
        <v>-773002465.925072</v>
      </c>
      <c r="G50" s="71">
        <f t="shared" si="7"/>
        <v>-773002465.925072</v>
      </c>
      <c r="H50" s="72">
        <f t="shared" si="7"/>
        <v>40603060</v>
      </c>
      <c r="I50" s="70">
        <f t="shared" si="7"/>
        <v>346692800.288198</v>
      </c>
      <c r="J50" s="7">
        <f t="shared" si="7"/>
        <v>203174527.97731233</v>
      </c>
      <c r="K50" s="71">
        <f t="shared" si="7"/>
        <v>196448835.4960062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0</v>
      </c>
      <c r="C53" s="6">
        <v>0</v>
      </c>
      <c r="D53" s="23">
        <v>0</v>
      </c>
      <c r="E53" s="24">
        <v>882023954</v>
      </c>
      <c r="F53" s="6">
        <v>796632296</v>
      </c>
      <c r="G53" s="25">
        <v>796632296</v>
      </c>
      <c r="H53" s="26">
        <v>943080</v>
      </c>
      <c r="I53" s="24">
        <v>867017307</v>
      </c>
      <c r="J53" s="6">
        <v>915443877</v>
      </c>
      <c r="K53" s="25">
        <v>940610472</v>
      </c>
    </row>
    <row r="54" spans="1:11" ht="13.5">
      <c r="A54" s="22" t="s">
        <v>54</v>
      </c>
      <c r="B54" s="6">
        <v>0</v>
      </c>
      <c r="C54" s="6">
        <v>0</v>
      </c>
      <c r="D54" s="23">
        <v>0</v>
      </c>
      <c r="E54" s="24">
        <v>0</v>
      </c>
      <c r="F54" s="6">
        <v>18393000</v>
      </c>
      <c r="G54" s="25">
        <v>18393000</v>
      </c>
      <c r="H54" s="26">
        <v>0</v>
      </c>
      <c r="I54" s="24">
        <v>18393000</v>
      </c>
      <c r="J54" s="6">
        <v>19165506</v>
      </c>
      <c r="K54" s="25">
        <v>19970457</v>
      </c>
    </row>
    <row r="55" spans="1:11" ht="13.5">
      <c r="A55" s="22" t="s">
        <v>55</v>
      </c>
      <c r="B55" s="6">
        <v>0</v>
      </c>
      <c r="C55" s="6">
        <v>0</v>
      </c>
      <c r="D55" s="23">
        <v>0</v>
      </c>
      <c r="E55" s="24">
        <v>7271122</v>
      </c>
      <c r="F55" s="6">
        <v>5721122</v>
      </c>
      <c r="G55" s="25">
        <v>5721122</v>
      </c>
      <c r="H55" s="26">
        <v>0</v>
      </c>
      <c r="I55" s="24">
        <v>12444416</v>
      </c>
      <c r="J55" s="6">
        <v>16855815</v>
      </c>
      <c r="K55" s="25">
        <v>6968708</v>
      </c>
    </row>
    <row r="56" spans="1:11" ht="13.5">
      <c r="A56" s="22" t="s">
        <v>56</v>
      </c>
      <c r="B56" s="6">
        <v>7192</v>
      </c>
      <c r="C56" s="6">
        <v>0</v>
      </c>
      <c r="D56" s="23">
        <v>0</v>
      </c>
      <c r="E56" s="24">
        <v>3039649</v>
      </c>
      <c r="F56" s="6">
        <v>3039649</v>
      </c>
      <c r="G56" s="25">
        <v>3039649</v>
      </c>
      <c r="H56" s="26">
        <v>0</v>
      </c>
      <c r="I56" s="24">
        <v>3039649</v>
      </c>
      <c r="J56" s="6">
        <v>3167315</v>
      </c>
      <c r="K56" s="25">
        <v>3300340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8696094</v>
      </c>
      <c r="C59" s="6">
        <v>11493600</v>
      </c>
      <c r="D59" s="23">
        <v>0</v>
      </c>
      <c r="E59" s="24">
        <v>12635374</v>
      </c>
      <c r="F59" s="6">
        <v>12635374</v>
      </c>
      <c r="G59" s="25">
        <v>12635374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4062001</v>
      </c>
      <c r="C60" s="6">
        <v>4277289</v>
      </c>
      <c r="D60" s="23">
        <v>0</v>
      </c>
      <c r="E60" s="24">
        <v>4702198</v>
      </c>
      <c r="F60" s="6">
        <v>4702198</v>
      </c>
      <c r="G60" s="25">
        <v>4702198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19019</v>
      </c>
      <c r="C62" s="98">
        <v>19019</v>
      </c>
      <c r="D62" s="99">
        <v>0</v>
      </c>
      <c r="E62" s="97">
        <v>19</v>
      </c>
      <c r="F62" s="98">
        <v>19</v>
      </c>
      <c r="G62" s="99">
        <v>19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3058</v>
      </c>
      <c r="C63" s="98">
        <v>3058</v>
      </c>
      <c r="D63" s="99">
        <v>0</v>
      </c>
      <c r="E63" s="97">
        <v>5360</v>
      </c>
      <c r="F63" s="98">
        <v>5360</v>
      </c>
      <c r="G63" s="99">
        <v>5360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317</v>
      </c>
      <c r="F64" s="98">
        <v>317</v>
      </c>
      <c r="G64" s="99">
        <v>317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103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0.5173261549377864</v>
      </c>
      <c r="F70" s="5">
        <f t="shared" si="8"/>
        <v>0.5273387513839076</v>
      </c>
      <c r="G70" s="5">
        <f t="shared" si="8"/>
        <v>0.5273387513839076</v>
      </c>
      <c r="H70" s="5">
        <f t="shared" si="8"/>
        <v>0</v>
      </c>
      <c r="I70" s="5">
        <f t="shared" si="8"/>
        <v>0.5767791965442854</v>
      </c>
      <c r="J70" s="5">
        <f t="shared" si="8"/>
        <v>0.4646766337111286</v>
      </c>
      <c r="K70" s="5">
        <f t="shared" si="8"/>
        <v>0.46099287575694603</v>
      </c>
    </row>
    <row r="71" spans="1:11" ht="12.75" hidden="1">
      <c r="A71" s="1" t="s">
        <v>104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95319791</v>
      </c>
      <c r="F71" s="2">
        <f t="shared" si="9"/>
        <v>95319791</v>
      </c>
      <c r="G71" s="2">
        <f t="shared" si="9"/>
        <v>95319791</v>
      </c>
      <c r="H71" s="2">
        <f t="shared" si="9"/>
        <v>0</v>
      </c>
      <c r="I71" s="2">
        <f t="shared" si="9"/>
        <v>105888585</v>
      </c>
      <c r="J71" s="2">
        <f t="shared" si="9"/>
        <v>110555466</v>
      </c>
      <c r="K71" s="2">
        <f t="shared" si="9"/>
        <v>115496388</v>
      </c>
    </row>
    <row r="72" spans="1:11" ht="12.75" hidden="1">
      <c r="A72" s="1" t="s">
        <v>105</v>
      </c>
      <c r="B72" s="2">
        <f>+B77</f>
        <v>14893762</v>
      </c>
      <c r="C72" s="2">
        <f aca="true" t="shared" si="10" ref="C72:K72">+C77</f>
        <v>0</v>
      </c>
      <c r="D72" s="2">
        <f t="shared" si="10"/>
        <v>0</v>
      </c>
      <c r="E72" s="2">
        <f t="shared" si="10"/>
        <v>184254730</v>
      </c>
      <c r="F72" s="2">
        <f t="shared" si="10"/>
        <v>180756280</v>
      </c>
      <c r="G72" s="2">
        <f t="shared" si="10"/>
        <v>180756280</v>
      </c>
      <c r="H72" s="2">
        <f t="shared" si="10"/>
        <v>162431397</v>
      </c>
      <c r="I72" s="2">
        <f t="shared" si="10"/>
        <v>183585999</v>
      </c>
      <c r="J72" s="2">
        <f t="shared" si="10"/>
        <v>237919142</v>
      </c>
      <c r="K72" s="2">
        <f t="shared" si="10"/>
        <v>250538336</v>
      </c>
    </row>
    <row r="73" spans="1:11" ht="12.75" hidden="1">
      <c r="A73" s="1" t="s">
        <v>106</v>
      </c>
      <c r="B73" s="2">
        <f>+B74</f>
        <v>-17167278.33333334</v>
      </c>
      <c r="C73" s="2">
        <f aca="true" t="shared" si="11" ref="C73:K73">+(C78+C80+C81+C82)-(B78+B80+B81+B82)</f>
        <v>-11578734</v>
      </c>
      <c r="D73" s="2">
        <f t="shared" si="11"/>
        <v>0</v>
      </c>
      <c r="E73" s="2">
        <f t="shared" si="11"/>
        <v>45110000</v>
      </c>
      <c r="F73" s="2">
        <f>+(F78+F80+F81+F82)-(D78+D80+D81+D82)</f>
        <v>45110000</v>
      </c>
      <c r="G73" s="2">
        <f>+(G78+G80+G81+G82)-(D78+D80+D81+D82)</f>
        <v>45110000</v>
      </c>
      <c r="H73" s="2">
        <f>+(H78+H80+H81+H82)-(D78+D80+D81+D82)</f>
        <v>143364701</v>
      </c>
      <c r="I73" s="2">
        <f>+(I78+I80+I81+I82)-(E78+E80+E81+E82)</f>
        <v>1112894561</v>
      </c>
      <c r="J73" s="2">
        <f t="shared" si="11"/>
        <v>-1039857</v>
      </c>
      <c r="K73" s="2">
        <f t="shared" si="11"/>
        <v>-977474</v>
      </c>
    </row>
    <row r="74" spans="1:11" ht="12.75" hidden="1">
      <c r="A74" s="1" t="s">
        <v>107</v>
      </c>
      <c r="B74" s="2">
        <f>+TREND(C74:E74)</f>
        <v>-17167278.33333334</v>
      </c>
      <c r="C74" s="2">
        <f>+C73</f>
        <v>-11578734</v>
      </c>
      <c r="D74" s="2">
        <f aca="true" t="shared" si="12" ref="D74:K74">+D73</f>
        <v>0</v>
      </c>
      <c r="E74" s="2">
        <f t="shared" si="12"/>
        <v>45110000</v>
      </c>
      <c r="F74" s="2">
        <f t="shared" si="12"/>
        <v>45110000</v>
      </c>
      <c r="G74" s="2">
        <f t="shared" si="12"/>
        <v>45110000</v>
      </c>
      <c r="H74" s="2">
        <f t="shared" si="12"/>
        <v>143364701</v>
      </c>
      <c r="I74" s="2">
        <f t="shared" si="12"/>
        <v>1112894561</v>
      </c>
      <c r="J74" s="2">
        <f t="shared" si="12"/>
        <v>-1039857</v>
      </c>
      <c r="K74" s="2">
        <f t="shared" si="12"/>
        <v>-977474</v>
      </c>
    </row>
    <row r="75" spans="1:11" ht="12.75" hidden="1">
      <c r="A75" s="1" t="s">
        <v>108</v>
      </c>
      <c r="B75" s="2">
        <f>+B84-(((B80+B81+B78)*B70)-B79)</f>
        <v>6025275</v>
      </c>
      <c r="C75" s="2">
        <f aca="true" t="shared" si="13" ref="C75:K75">+C84-(((C80+C81+C78)*C70)-C79)</f>
        <v>0</v>
      </c>
      <c r="D75" s="2">
        <f t="shared" si="13"/>
        <v>0</v>
      </c>
      <c r="E75" s="2">
        <f t="shared" si="13"/>
        <v>774234134.1507565</v>
      </c>
      <c r="F75" s="2">
        <f t="shared" si="13"/>
        <v>773782465.925072</v>
      </c>
      <c r="G75" s="2">
        <f t="shared" si="13"/>
        <v>773782465.925072</v>
      </c>
      <c r="H75" s="2">
        <f t="shared" si="13"/>
        <v>11455225</v>
      </c>
      <c r="I75" s="2">
        <f t="shared" si="13"/>
        <v>-346238346.288198</v>
      </c>
      <c r="J75" s="2">
        <f t="shared" si="13"/>
        <v>-202700985.97731233</v>
      </c>
      <c r="K75" s="2">
        <f t="shared" si="13"/>
        <v>-183534457.4960062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14893762</v>
      </c>
      <c r="C77" s="3">
        <v>0</v>
      </c>
      <c r="D77" s="3">
        <v>0</v>
      </c>
      <c r="E77" s="3">
        <v>184254730</v>
      </c>
      <c r="F77" s="3">
        <v>180756280</v>
      </c>
      <c r="G77" s="3">
        <v>180756280</v>
      </c>
      <c r="H77" s="3">
        <v>162431397</v>
      </c>
      <c r="I77" s="3">
        <v>183585999</v>
      </c>
      <c r="J77" s="3">
        <v>237919142</v>
      </c>
      <c r="K77" s="3">
        <v>250538336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6025275</v>
      </c>
      <c r="C79" s="3">
        <v>0</v>
      </c>
      <c r="D79" s="3">
        <v>0</v>
      </c>
      <c r="E79" s="3">
        <v>104216717</v>
      </c>
      <c r="F79" s="3">
        <v>104216717</v>
      </c>
      <c r="G79" s="3">
        <v>104216717</v>
      </c>
      <c r="H79" s="3">
        <v>-6903050</v>
      </c>
      <c r="I79" s="3">
        <v>145986096</v>
      </c>
      <c r="J79" s="3">
        <v>152117512</v>
      </c>
      <c r="K79" s="3">
        <v>158811821</v>
      </c>
    </row>
    <row r="80" spans="1:11" ht="12.75" hidden="1">
      <c r="A80" s="1" t="s">
        <v>68</v>
      </c>
      <c r="B80" s="3">
        <v>11289449</v>
      </c>
      <c r="C80" s="3">
        <v>0</v>
      </c>
      <c r="D80" s="3">
        <v>0</v>
      </c>
      <c r="E80" s="3">
        <v>45110000</v>
      </c>
      <c r="F80" s="3">
        <v>45110000</v>
      </c>
      <c r="G80" s="3">
        <v>45110000</v>
      </c>
      <c r="H80" s="3">
        <v>142212112</v>
      </c>
      <c r="I80" s="3">
        <v>1150161571</v>
      </c>
      <c r="J80" s="3">
        <v>1148792309</v>
      </c>
      <c r="K80" s="3">
        <v>1147455249</v>
      </c>
    </row>
    <row r="81" spans="1:11" ht="12.75" hidden="1">
      <c r="A81" s="1" t="s">
        <v>69</v>
      </c>
      <c r="B81" s="3">
        <v>289285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1152589</v>
      </c>
      <c r="I81" s="3">
        <v>7842990</v>
      </c>
      <c r="J81" s="3">
        <v>8172395</v>
      </c>
      <c r="K81" s="3">
        <v>8531981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95319791</v>
      </c>
      <c r="F83" s="3">
        <v>95319791</v>
      </c>
      <c r="G83" s="3">
        <v>95319791</v>
      </c>
      <c r="H83" s="3">
        <v>0</v>
      </c>
      <c r="I83" s="3">
        <v>105888585</v>
      </c>
      <c r="J83" s="3">
        <v>110555466</v>
      </c>
      <c r="K83" s="3">
        <v>115496388</v>
      </c>
    </row>
    <row r="84" spans="1:11" ht="12.75" hidden="1">
      <c r="A84" s="1" t="s">
        <v>72</v>
      </c>
      <c r="B84" s="3">
        <v>0</v>
      </c>
      <c r="C84" s="3">
        <v>0</v>
      </c>
      <c r="D84" s="3">
        <v>0</v>
      </c>
      <c r="E84" s="3">
        <v>693354000</v>
      </c>
      <c r="F84" s="3">
        <v>693354000</v>
      </c>
      <c r="G84" s="3">
        <v>693354000</v>
      </c>
      <c r="H84" s="3">
        <v>18358275</v>
      </c>
      <c r="I84" s="3">
        <v>175688498</v>
      </c>
      <c r="J84" s="3">
        <v>182795966</v>
      </c>
      <c r="K84" s="3">
        <v>190555599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-597111</v>
      </c>
      <c r="C5" s="6">
        <v>-114601</v>
      </c>
      <c r="D5" s="23">
        <v>0</v>
      </c>
      <c r="E5" s="24">
        <v>8301805</v>
      </c>
      <c r="F5" s="6">
        <v>8871525</v>
      </c>
      <c r="G5" s="25">
        <v>8871525</v>
      </c>
      <c r="H5" s="26">
        <v>13722910</v>
      </c>
      <c r="I5" s="24">
        <v>10372157</v>
      </c>
      <c r="J5" s="6">
        <v>10994488</v>
      </c>
      <c r="K5" s="25">
        <v>11654157</v>
      </c>
    </row>
    <row r="6" spans="1:11" ht="13.5">
      <c r="A6" s="22" t="s">
        <v>18</v>
      </c>
      <c r="B6" s="6">
        <v>30499570</v>
      </c>
      <c r="C6" s="6">
        <v>3922626</v>
      </c>
      <c r="D6" s="23">
        <v>0</v>
      </c>
      <c r="E6" s="24">
        <v>53711911</v>
      </c>
      <c r="F6" s="6">
        <v>47090121</v>
      </c>
      <c r="G6" s="25">
        <v>47090121</v>
      </c>
      <c r="H6" s="26">
        <v>56176889</v>
      </c>
      <c r="I6" s="24">
        <v>40854003</v>
      </c>
      <c r="J6" s="6">
        <v>43486725</v>
      </c>
      <c r="K6" s="25">
        <v>46285749</v>
      </c>
    </row>
    <row r="7" spans="1:11" ht="13.5">
      <c r="A7" s="22" t="s">
        <v>19</v>
      </c>
      <c r="B7" s="6">
        <v>0</v>
      </c>
      <c r="C7" s="6">
        <v>2603</v>
      </c>
      <c r="D7" s="23">
        <v>0</v>
      </c>
      <c r="E7" s="24">
        <v>220000</v>
      </c>
      <c r="F7" s="6">
        <v>220000</v>
      </c>
      <c r="G7" s="25">
        <v>220000</v>
      </c>
      <c r="H7" s="26">
        <v>183556</v>
      </c>
      <c r="I7" s="24">
        <v>183541</v>
      </c>
      <c r="J7" s="6">
        <v>194554</v>
      </c>
      <c r="K7" s="25">
        <v>206228</v>
      </c>
    </row>
    <row r="8" spans="1:11" ht="13.5">
      <c r="A8" s="22" t="s">
        <v>20</v>
      </c>
      <c r="B8" s="6">
        <v>34848898</v>
      </c>
      <c r="C8" s="6">
        <v>0</v>
      </c>
      <c r="D8" s="23">
        <v>0</v>
      </c>
      <c r="E8" s="24">
        <v>62776499</v>
      </c>
      <c r="F8" s="6">
        <v>72043500</v>
      </c>
      <c r="G8" s="25">
        <v>72043500</v>
      </c>
      <c r="H8" s="26">
        <v>67625468</v>
      </c>
      <c r="I8" s="24">
        <v>63683100</v>
      </c>
      <c r="J8" s="6">
        <v>64878361</v>
      </c>
      <c r="K8" s="25">
        <v>64134211</v>
      </c>
    </row>
    <row r="9" spans="1:11" ht="13.5">
      <c r="A9" s="22" t="s">
        <v>21</v>
      </c>
      <c r="B9" s="6">
        <v>-56763348</v>
      </c>
      <c r="C9" s="6">
        <v>1540746</v>
      </c>
      <c r="D9" s="23">
        <v>0</v>
      </c>
      <c r="E9" s="24">
        <v>20851135</v>
      </c>
      <c r="F9" s="6">
        <v>18398758</v>
      </c>
      <c r="G9" s="25">
        <v>18398758</v>
      </c>
      <c r="H9" s="26">
        <v>20520229</v>
      </c>
      <c r="I9" s="24">
        <v>20609770</v>
      </c>
      <c r="J9" s="6">
        <v>21850477</v>
      </c>
      <c r="K9" s="25">
        <v>23165931</v>
      </c>
    </row>
    <row r="10" spans="1:11" ht="25.5">
      <c r="A10" s="27" t="s">
        <v>97</v>
      </c>
      <c r="B10" s="28">
        <f>SUM(B5:B9)</f>
        <v>7988009</v>
      </c>
      <c r="C10" s="29">
        <f aca="true" t="shared" si="0" ref="C10:K10">SUM(C5:C9)</f>
        <v>5351374</v>
      </c>
      <c r="D10" s="30">
        <f t="shared" si="0"/>
        <v>0</v>
      </c>
      <c r="E10" s="28">
        <f t="shared" si="0"/>
        <v>145861350</v>
      </c>
      <c r="F10" s="29">
        <f t="shared" si="0"/>
        <v>146623904</v>
      </c>
      <c r="G10" s="31">
        <f t="shared" si="0"/>
        <v>146623904</v>
      </c>
      <c r="H10" s="32">
        <f t="shared" si="0"/>
        <v>158229052</v>
      </c>
      <c r="I10" s="28">
        <f t="shared" si="0"/>
        <v>135702571</v>
      </c>
      <c r="J10" s="29">
        <f t="shared" si="0"/>
        <v>141404605</v>
      </c>
      <c r="K10" s="31">
        <f t="shared" si="0"/>
        <v>145446276</v>
      </c>
    </row>
    <row r="11" spans="1:11" ht="13.5">
      <c r="A11" s="22" t="s">
        <v>22</v>
      </c>
      <c r="B11" s="6">
        <v>44257869</v>
      </c>
      <c r="C11" s="6">
        <v>2361437</v>
      </c>
      <c r="D11" s="23">
        <v>0</v>
      </c>
      <c r="E11" s="24">
        <v>50802364</v>
      </c>
      <c r="F11" s="6">
        <v>60996974</v>
      </c>
      <c r="G11" s="25">
        <v>60996974</v>
      </c>
      <c r="H11" s="26">
        <v>67420297</v>
      </c>
      <c r="I11" s="24">
        <v>61061043</v>
      </c>
      <c r="J11" s="6">
        <v>65331970</v>
      </c>
      <c r="K11" s="25">
        <v>69915204</v>
      </c>
    </row>
    <row r="12" spans="1:11" ht="13.5">
      <c r="A12" s="22" t="s">
        <v>23</v>
      </c>
      <c r="B12" s="6">
        <v>547</v>
      </c>
      <c r="C12" s="6">
        <v>209211</v>
      </c>
      <c r="D12" s="23">
        <v>0</v>
      </c>
      <c r="E12" s="24">
        <v>3032294</v>
      </c>
      <c r="F12" s="6">
        <v>3131083</v>
      </c>
      <c r="G12" s="25">
        <v>3131083</v>
      </c>
      <c r="H12" s="26">
        <v>4174912</v>
      </c>
      <c r="I12" s="24">
        <v>3131083</v>
      </c>
      <c r="J12" s="6">
        <v>3318950</v>
      </c>
      <c r="K12" s="25">
        <v>3518085</v>
      </c>
    </row>
    <row r="13" spans="1:11" ht="13.5">
      <c r="A13" s="22" t="s">
        <v>98</v>
      </c>
      <c r="B13" s="6">
        <v>6485461</v>
      </c>
      <c r="C13" s="6">
        <v>0</v>
      </c>
      <c r="D13" s="23">
        <v>0</v>
      </c>
      <c r="E13" s="24">
        <v>2339001</v>
      </c>
      <c r="F13" s="6">
        <v>2339001</v>
      </c>
      <c r="G13" s="25">
        <v>2339001</v>
      </c>
      <c r="H13" s="26">
        <v>19118073</v>
      </c>
      <c r="I13" s="24">
        <v>2339000</v>
      </c>
      <c r="J13" s="6">
        <v>2339000</v>
      </c>
      <c r="K13" s="25">
        <v>2339003</v>
      </c>
    </row>
    <row r="14" spans="1:11" ht="13.5">
      <c r="A14" s="22" t="s">
        <v>24</v>
      </c>
      <c r="B14" s="6">
        <v>4595336</v>
      </c>
      <c r="C14" s="6">
        <v>63695</v>
      </c>
      <c r="D14" s="23">
        <v>0</v>
      </c>
      <c r="E14" s="24">
        <v>600000</v>
      </c>
      <c r="F14" s="6">
        <v>240000</v>
      </c>
      <c r="G14" s="25">
        <v>240000</v>
      </c>
      <c r="H14" s="26">
        <v>5981515</v>
      </c>
      <c r="I14" s="24">
        <v>1000000</v>
      </c>
      <c r="J14" s="6">
        <v>1</v>
      </c>
      <c r="K14" s="25">
        <v>3</v>
      </c>
    </row>
    <row r="15" spans="1:11" ht="13.5">
      <c r="A15" s="22" t="s">
        <v>99</v>
      </c>
      <c r="B15" s="6">
        <v>70092218</v>
      </c>
      <c r="C15" s="6">
        <v>22371</v>
      </c>
      <c r="D15" s="23">
        <v>0</v>
      </c>
      <c r="E15" s="24">
        <v>40778000</v>
      </c>
      <c r="F15" s="6">
        <v>19779500</v>
      </c>
      <c r="G15" s="25">
        <v>19779500</v>
      </c>
      <c r="H15" s="26">
        <v>54668062</v>
      </c>
      <c r="I15" s="24">
        <v>16378000</v>
      </c>
      <c r="J15" s="6">
        <v>17266388</v>
      </c>
      <c r="K15" s="25">
        <v>18203294</v>
      </c>
    </row>
    <row r="16" spans="1:11" ht="13.5">
      <c r="A16" s="22" t="s">
        <v>20</v>
      </c>
      <c r="B16" s="6">
        <v>1222737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1</v>
      </c>
      <c r="K16" s="25">
        <v>0</v>
      </c>
    </row>
    <row r="17" spans="1:11" ht="13.5">
      <c r="A17" s="22" t="s">
        <v>25</v>
      </c>
      <c r="B17" s="6">
        <v>57713431</v>
      </c>
      <c r="C17" s="6">
        <v>3010031</v>
      </c>
      <c r="D17" s="23">
        <v>0</v>
      </c>
      <c r="E17" s="24">
        <v>48280397</v>
      </c>
      <c r="F17" s="6">
        <v>54022061</v>
      </c>
      <c r="G17" s="25">
        <v>54022061</v>
      </c>
      <c r="H17" s="26">
        <v>80302885</v>
      </c>
      <c r="I17" s="24">
        <v>52099781</v>
      </c>
      <c r="J17" s="6">
        <v>53680126</v>
      </c>
      <c r="K17" s="25">
        <v>55282786</v>
      </c>
    </row>
    <row r="18" spans="1:11" ht="13.5">
      <c r="A18" s="33" t="s">
        <v>26</v>
      </c>
      <c r="B18" s="34">
        <f>SUM(B11:B17)</f>
        <v>184367599</v>
      </c>
      <c r="C18" s="35">
        <f aca="true" t="shared" si="1" ref="C18:K18">SUM(C11:C17)</f>
        <v>5666745</v>
      </c>
      <c r="D18" s="36">
        <f t="shared" si="1"/>
        <v>0</v>
      </c>
      <c r="E18" s="34">
        <f t="shared" si="1"/>
        <v>145832056</v>
      </c>
      <c r="F18" s="35">
        <f t="shared" si="1"/>
        <v>140508619</v>
      </c>
      <c r="G18" s="37">
        <f t="shared" si="1"/>
        <v>140508619</v>
      </c>
      <c r="H18" s="38">
        <f t="shared" si="1"/>
        <v>231665744</v>
      </c>
      <c r="I18" s="34">
        <f t="shared" si="1"/>
        <v>136008907</v>
      </c>
      <c r="J18" s="35">
        <f t="shared" si="1"/>
        <v>141936436</v>
      </c>
      <c r="K18" s="37">
        <f t="shared" si="1"/>
        <v>149258375</v>
      </c>
    </row>
    <row r="19" spans="1:11" ht="13.5">
      <c r="A19" s="33" t="s">
        <v>27</v>
      </c>
      <c r="B19" s="39">
        <f>+B10-B18</f>
        <v>-176379590</v>
      </c>
      <c r="C19" s="40">
        <f aca="true" t="shared" si="2" ref="C19:K19">+C10-C18</f>
        <v>-315371</v>
      </c>
      <c r="D19" s="41">
        <f t="shared" si="2"/>
        <v>0</v>
      </c>
      <c r="E19" s="39">
        <f t="shared" si="2"/>
        <v>29294</v>
      </c>
      <c r="F19" s="40">
        <f t="shared" si="2"/>
        <v>6115285</v>
      </c>
      <c r="G19" s="42">
        <f t="shared" si="2"/>
        <v>6115285</v>
      </c>
      <c r="H19" s="43">
        <f t="shared" si="2"/>
        <v>-73436692</v>
      </c>
      <c r="I19" s="39">
        <f t="shared" si="2"/>
        <v>-306336</v>
      </c>
      <c r="J19" s="40">
        <f t="shared" si="2"/>
        <v>-531831</v>
      </c>
      <c r="K19" s="42">
        <f t="shared" si="2"/>
        <v>-3812099</v>
      </c>
    </row>
    <row r="20" spans="1:11" ht="25.5">
      <c r="A20" s="44" t="s">
        <v>28</v>
      </c>
      <c r="B20" s="45">
        <v>7476484</v>
      </c>
      <c r="C20" s="46">
        <v>0</v>
      </c>
      <c r="D20" s="47">
        <v>0</v>
      </c>
      <c r="E20" s="45">
        <v>102646500</v>
      </c>
      <c r="F20" s="46">
        <v>87646500</v>
      </c>
      <c r="G20" s="48">
        <v>87646500</v>
      </c>
      <c r="H20" s="49">
        <v>34432395</v>
      </c>
      <c r="I20" s="45">
        <v>137131900</v>
      </c>
      <c r="J20" s="46">
        <v>64755413</v>
      </c>
      <c r="K20" s="48">
        <v>64755413</v>
      </c>
    </row>
    <row r="21" spans="1:11" ht="63.75">
      <c r="A21" s="50" t="s">
        <v>100</v>
      </c>
      <c r="B21" s="51">
        <v>3400995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101</v>
      </c>
      <c r="B22" s="57">
        <f>SUM(B19:B21)</f>
        <v>-165502111</v>
      </c>
      <c r="C22" s="58">
        <f aca="true" t="shared" si="3" ref="C22:K22">SUM(C19:C21)</f>
        <v>-315371</v>
      </c>
      <c r="D22" s="59">
        <f t="shared" si="3"/>
        <v>0</v>
      </c>
      <c r="E22" s="57">
        <f t="shared" si="3"/>
        <v>102675794</v>
      </c>
      <c r="F22" s="58">
        <f t="shared" si="3"/>
        <v>93761785</v>
      </c>
      <c r="G22" s="60">
        <f t="shared" si="3"/>
        <v>93761785</v>
      </c>
      <c r="H22" s="61">
        <f t="shared" si="3"/>
        <v>-39004297</v>
      </c>
      <c r="I22" s="57">
        <f t="shared" si="3"/>
        <v>136825564</v>
      </c>
      <c r="J22" s="58">
        <f t="shared" si="3"/>
        <v>64223582</v>
      </c>
      <c r="K22" s="60">
        <f t="shared" si="3"/>
        <v>60943314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-165502111</v>
      </c>
      <c r="C24" s="40">
        <f aca="true" t="shared" si="4" ref="C24:K24">SUM(C22:C23)</f>
        <v>-315371</v>
      </c>
      <c r="D24" s="41">
        <f t="shared" si="4"/>
        <v>0</v>
      </c>
      <c r="E24" s="39">
        <f t="shared" si="4"/>
        <v>102675794</v>
      </c>
      <c r="F24" s="40">
        <f t="shared" si="4"/>
        <v>93761785</v>
      </c>
      <c r="G24" s="42">
        <f t="shared" si="4"/>
        <v>93761785</v>
      </c>
      <c r="H24" s="43">
        <f t="shared" si="4"/>
        <v>-39004297</v>
      </c>
      <c r="I24" s="39">
        <f t="shared" si="4"/>
        <v>136825564</v>
      </c>
      <c r="J24" s="40">
        <f t="shared" si="4"/>
        <v>64223582</v>
      </c>
      <c r="K24" s="42">
        <f t="shared" si="4"/>
        <v>60943314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1777705</v>
      </c>
      <c r="C27" s="7">
        <v>4159914</v>
      </c>
      <c r="D27" s="69">
        <v>0</v>
      </c>
      <c r="E27" s="70">
        <v>102646500</v>
      </c>
      <c r="F27" s="7">
        <v>87646500</v>
      </c>
      <c r="G27" s="71">
        <v>87646500</v>
      </c>
      <c r="H27" s="72">
        <v>17952529</v>
      </c>
      <c r="I27" s="70">
        <v>137131901</v>
      </c>
      <c r="J27" s="7">
        <v>82167749</v>
      </c>
      <c r="K27" s="71">
        <v>64590405</v>
      </c>
    </row>
    <row r="28" spans="1:11" ht="13.5">
      <c r="A28" s="73" t="s">
        <v>33</v>
      </c>
      <c r="B28" s="6">
        <v>0</v>
      </c>
      <c r="C28" s="6">
        <v>4159914</v>
      </c>
      <c r="D28" s="23">
        <v>0</v>
      </c>
      <c r="E28" s="24">
        <v>102646500</v>
      </c>
      <c r="F28" s="6">
        <v>87646500</v>
      </c>
      <c r="G28" s="25">
        <v>87646500</v>
      </c>
      <c r="H28" s="26">
        <v>0</v>
      </c>
      <c r="I28" s="24">
        <v>137131901</v>
      </c>
      <c r="J28" s="6">
        <v>82167749</v>
      </c>
      <c r="K28" s="25">
        <v>64590404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1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4159914</v>
      </c>
      <c r="D32" s="69">
        <f t="shared" si="5"/>
        <v>0</v>
      </c>
      <c r="E32" s="70">
        <f t="shared" si="5"/>
        <v>102646500</v>
      </c>
      <c r="F32" s="7">
        <f t="shared" si="5"/>
        <v>87646500</v>
      </c>
      <c r="G32" s="71">
        <f t="shared" si="5"/>
        <v>87646500</v>
      </c>
      <c r="H32" s="72">
        <f t="shared" si="5"/>
        <v>0</v>
      </c>
      <c r="I32" s="70">
        <f t="shared" si="5"/>
        <v>137131901</v>
      </c>
      <c r="J32" s="7">
        <f t="shared" si="5"/>
        <v>82167749</v>
      </c>
      <c r="K32" s="71">
        <f t="shared" si="5"/>
        <v>64590405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-67354270</v>
      </c>
      <c r="C35" s="6">
        <v>-9254963</v>
      </c>
      <c r="D35" s="23">
        <v>0</v>
      </c>
      <c r="E35" s="24">
        <v>43879172</v>
      </c>
      <c r="F35" s="6">
        <v>57364107</v>
      </c>
      <c r="G35" s="25">
        <v>57364107</v>
      </c>
      <c r="H35" s="26">
        <v>-61513804</v>
      </c>
      <c r="I35" s="24">
        <v>46648900</v>
      </c>
      <c r="J35" s="6">
        <v>49852064</v>
      </c>
      <c r="K35" s="25">
        <v>50307150</v>
      </c>
    </row>
    <row r="36" spans="1:11" ht="13.5">
      <c r="A36" s="22" t="s">
        <v>39</v>
      </c>
      <c r="B36" s="6">
        <v>567016952</v>
      </c>
      <c r="C36" s="6">
        <v>4159914</v>
      </c>
      <c r="D36" s="23">
        <v>0</v>
      </c>
      <c r="E36" s="24">
        <v>716359215</v>
      </c>
      <c r="F36" s="6">
        <v>701359215</v>
      </c>
      <c r="G36" s="25">
        <v>701359215</v>
      </c>
      <c r="H36" s="26">
        <v>36371586</v>
      </c>
      <c r="I36" s="24">
        <v>787667378</v>
      </c>
      <c r="J36" s="6">
        <v>771735328</v>
      </c>
      <c r="K36" s="25">
        <v>754157988</v>
      </c>
    </row>
    <row r="37" spans="1:11" ht="13.5">
      <c r="A37" s="22" t="s">
        <v>40</v>
      </c>
      <c r="B37" s="6">
        <v>125364786</v>
      </c>
      <c r="C37" s="6">
        <v>16904</v>
      </c>
      <c r="D37" s="23">
        <v>0</v>
      </c>
      <c r="E37" s="24">
        <v>160502715</v>
      </c>
      <c r="F37" s="6">
        <v>167845647</v>
      </c>
      <c r="G37" s="25">
        <v>167845647</v>
      </c>
      <c r="H37" s="26">
        <v>13866535</v>
      </c>
      <c r="I37" s="24">
        <v>170132877</v>
      </c>
      <c r="J37" s="6">
        <v>182148425</v>
      </c>
      <c r="K37" s="25">
        <v>186540930</v>
      </c>
    </row>
    <row r="38" spans="1:11" ht="13.5">
      <c r="A38" s="22" t="s">
        <v>41</v>
      </c>
      <c r="B38" s="6">
        <v>84563</v>
      </c>
      <c r="C38" s="6">
        <v>0</v>
      </c>
      <c r="D38" s="23">
        <v>0</v>
      </c>
      <c r="E38" s="24">
        <v>17209836</v>
      </c>
      <c r="F38" s="6">
        <v>17209836</v>
      </c>
      <c r="G38" s="25">
        <v>17209836</v>
      </c>
      <c r="H38" s="26">
        <v>0</v>
      </c>
      <c r="I38" s="24">
        <v>18242426</v>
      </c>
      <c r="J38" s="6">
        <v>19336972</v>
      </c>
      <c r="K38" s="25">
        <v>19336972</v>
      </c>
    </row>
    <row r="39" spans="1:11" ht="13.5">
      <c r="A39" s="22" t="s">
        <v>42</v>
      </c>
      <c r="B39" s="6">
        <v>539715444</v>
      </c>
      <c r="C39" s="6">
        <v>-4796582</v>
      </c>
      <c r="D39" s="23">
        <v>0</v>
      </c>
      <c r="E39" s="24">
        <v>479879336</v>
      </c>
      <c r="F39" s="6">
        <v>627927823</v>
      </c>
      <c r="G39" s="25">
        <v>627927823</v>
      </c>
      <c r="H39" s="26">
        <v>-4456</v>
      </c>
      <c r="I39" s="24">
        <v>617531388</v>
      </c>
      <c r="J39" s="6">
        <v>654526220</v>
      </c>
      <c r="K39" s="25">
        <v>654526213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228445716</v>
      </c>
      <c r="F42" s="6">
        <v>98417391</v>
      </c>
      <c r="G42" s="25">
        <v>98417391</v>
      </c>
      <c r="H42" s="26">
        <v>-70870215</v>
      </c>
      <c r="I42" s="24">
        <v>137208018</v>
      </c>
      <c r="J42" s="6">
        <v>82617039</v>
      </c>
      <c r="K42" s="25">
        <v>64776742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102514916</v>
      </c>
      <c r="F43" s="6">
        <v>-73286197</v>
      </c>
      <c r="G43" s="25">
        <v>-73286197</v>
      </c>
      <c r="H43" s="26">
        <v>0</v>
      </c>
      <c r="I43" s="24">
        <v>-137139795</v>
      </c>
      <c r="J43" s="6">
        <v>-82176119</v>
      </c>
      <c r="K43" s="25">
        <v>-64590399</v>
      </c>
    </row>
    <row r="44" spans="1:11" ht="13.5">
      <c r="A44" s="22" t="s">
        <v>46</v>
      </c>
      <c r="B44" s="6">
        <v>0</v>
      </c>
      <c r="C44" s="6">
        <v>1517</v>
      </c>
      <c r="D44" s="23">
        <v>0</v>
      </c>
      <c r="E44" s="24">
        <v>568013</v>
      </c>
      <c r="F44" s="6">
        <v>0</v>
      </c>
      <c r="G44" s="25">
        <v>0</v>
      </c>
      <c r="H44" s="26">
        <v>-22790</v>
      </c>
      <c r="I44" s="24">
        <v>34081</v>
      </c>
      <c r="J44" s="6">
        <v>36129</v>
      </c>
      <c r="K44" s="25">
        <v>0</v>
      </c>
    </row>
    <row r="45" spans="1:11" ht="13.5">
      <c r="A45" s="33" t="s">
        <v>47</v>
      </c>
      <c r="B45" s="7">
        <v>472932</v>
      </c>
      <c r="C45" s="7">
        <v>-7273604</v>
      </c>
      <c r="D45" s="69">
        <v>0</v>
      </c>
      <c r="E45" s="70">
        <v>335935393</v>
      </c>
      <c r="F45" s="7">
        <v>29537942</v>
      </c>
      <c r="G45" s="71">
        <v>29537942</v>
      </c>
      <c r="H45" s="72">
        <v>-58688766</v>
      </c>
      <c r="I45" s="70">
        <v>2542665</v>
      </c>
      <c r="J45" s="7">
        <v>3176477</v>
      </c>
      <c r="K45" s="71">
        <v>3171910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85752721</v>
      </c>
      <c r="C48" s="6">
        <v>-7275121</v>
      </c>
      <c r="D48" s="23">
        <v>0</v>
      </c>
      <c r="E48" s="24">
        <v>4538332</v>
      </c>
      <c r="F48" s="6">
        <v>18023267</v>
      </c>
      <c r="G48" s="25">
        <v>18023267</v>
      </c>
      <c r="H48" s="26">
        <v>-162569552</v>
      </c>
      <c r="I48" s="24">
        <v>4947610</v>
      </c>
      <c r="J48" s="6">
        <v>5648594</v>
      </c>
      <c r="K48" s="25">
        <v>6103643</v>
      </c>
    </row>
    <row r="49" spans="1:11" ht="13.5">
      <c r="A49" s="22" t="s">
        <v>50</v>
      </c>
      <c r="B49" s="6">
        <f>+B75</f>
        <v>129304746</v>
      </c>
      <c r="C49" s="6">
        <f aca="true" t="shared" si="6" ref="C49:K49">+C75</f>
        <v>-2029506</v>
      </c>
      <c r="D49" s="23">
        <f t="shared" si="6"/>
        <v>0</v>
      </c>
      <c r="E49" s="24">
        <f t="shared" si="6"/>
        <v>152664890</v>
      </c>
      <c r="F49" s="6">
        <f t="shared" si="6"/>
        <v>154131633.67880857</v>
      </c>
      <c r="G49" s="25">
        <f t="shared" si="6"/>
        <v>154131633.67880857</v>
      </c>
      <c r="H49" s="26">
        <f t="shared" si="6"/>
        <v>46141950.99761492</v>
      </c>
      <c r="I49" s="24">
        <f t="shared" si="6"/>
        <v>177455504.9981207</v>
      </c>
      <c r="J49" s="6">
        <f t="shared" si="6"/>
        <v>189914500.39386204</v>
      </c>
      <c r="K49" s="25">
        <f t="shared" si="6"/>
        <v>194311075.53619134</v>
      </c>
    </row>
    <row r="50" spans="1:11" ht="13.5">
      <c r="A50" s="33" t="s">
        <v>51</v>
      </c>
      <c r="B50" s="7">
        <f>+B48-B49</f>
        <v>-43552025</v>
      </c>
      <c r="C50" s="7">
        <f aca="true" t="shared" si="7" ref="C50:K50">+C48-C49</f>
        <v>-5245615</v>
      </c>
      <c r="D50" s="69">
        <f t="shared" si="7"/>
        <v>0</v>
      </c>
      <c r="E50" s="70">
        <f t="shared" si="7"/>
        <v>-148126558</v>
      </c>
      <c r="F50" s="7">
        <f t="shared" si="7"/>
        <v>-136108366.67880857</v>
      </c>
      <c r="G50" s="71">
        <f t="shared" si="7"/>
        <v>-136108366.67880857</v>
      </c>
      <c r="H50" s="72">
        <f t="shared" si="7"/>
        <v>-208711502.99761492</v>
      </c>
      <c r="I50" s="70">
        <f t="shared" si="7"/>
        <v>-172507894.9981207</v>
      </c>
      <c r="J50" s="7">
        <f t="shared" si="7"/>
        <v>-184265906.39386204</v>
      </c>
      <c r="K50" s="71">
        <f t="shared" si="7"/>
        <v>-188207432.53619134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664294556</v>
      </c>
      <c r="C53" s="6">
        <v>4159914</v>
      </c>
      <c r="D53" s="23">
        <v>0</v>
      </c>
      <c r="E53" s="24">
        <v>613581131</v>
      </c>
      <c r="F53" s="6">
        <v>615119178</v>
      </c>
      <c r="G53" s="25">
        <v>615119178</v>
      </c>
      <c r="H53" s="26">
        <v>21876788</v>
      </c>
      <c r="I53" s="24">
        <v>651625484</v>
      </c>
      <c r="J53" s="6">
        <v>690441709</v>
      </c>
      <c r="K53" s="25">
        <v>705456255</v>
      </c>
    </row>
    <row r="54" spans="1:11" ht="13.5">
      <c r="A54" s="22" t="s">
        <v>54</v>
      </c>
      <c r="B54" s="6">
        <v>0</v>
      </c>
      <c r="C54" s="6">
        <v>0</v>
      </c>
      <c r="D54" s="23">
        <v>0</v>
      </c>
      <c r="E54" s="24">
        <v>2339001</v>
      </c>
      <c r="F54" s="6">
        <v>2339001</v>
      </c>
      <c r="G54" s="25">
        <v>2339001</v>
      </c>
      <c r="H54" s="26">
        <v>19118073</v>
      </c>
      <c r="I54" s="24">
        <v>2339000</v>
      </c>
      <c r="J54" s="6">
        <v>2339000</v>
      </c>
      <c r="K54" s="25">
        <v>2339000</v>
      </c>
    </row>
    <row r="55" spans="1:11" ht="13.5">
      <c r="A55" s="22" t="s">
        <v>55</v>
      </c>
      <c r="B55" s="6">
        <v>0</v>
      </c>
      <c r="C55" s="6">
        <v>0</v>
      </c>
      <c r="D55" s="23">
        <v>0</v>
      </c>
      <c r="E55" s="24">
        <v>400000</v>
      </c>
      <c r="F55" s="6">
        <v>0</v>
      </c>
      <c r="G55" s="25">
        <v>0</v>
      </c>
      <c r="H55" s="26">
        <v>0</v>
      </c>
      <c r="I55" s="24">
        <v>114633980</v>
      </c>
      <c r="J55" s="6">
        <v>53545926</v>
      </c>
      <c r="K55" s="25">
        <v>31455000</v>
      </c>
    </row>
    <row r="56" spans="1:11" ht="13.5">
      <c r="A56" s="22" t="s">
        <v>56</v>
      </c>
      <c r="B56" s="6">
        <v>6177716</v>
      </c>
      <c r="C56" s="6">
        <v>385216</v>
      </c>
      <c r="D56" s="23">
        <v>0</v>
      </c>
      <c r="E56" s="24">
        <v>4435000</v>
      </c>
      <c r="F56" s="6">
        <v>6952500</v>
      </c>
      <c r="G56" s="25">
        <v>6952500</v>
      </c>
      <c r="H56" s="26">
        <v>6076602</v>
      </c>
      <c r="I56" s="24">
        <v>4150000</v>
      </c>
      <c r="J56" s="6">
        <v>4349303</v>
      </c>
      <c r="K56" s="25">
        <v>4540610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903238</v>
      </c>
      <c r="F59" s="6">
        <v>903238</v>
      </c>
      <c r="G59" s="25">
        <v>903238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2164802</v>
      </c>
      <c r="F60" s="6">
        <v>2164802</v>
      </c>
      <c r="G60" s="25">
        <v>2164802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103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1</v>
      </c>
      <c r="F70" s="5">
        <f t="shared" si="8"/>
        <v>1.150067155739622</v>
      </c>
      <c r="G70" s="5">
        <f t="shared" si="8"/>
        <v>1.150067155739622</v>
      </c>
      <c r="H70" s="5">
        <f t="shared" si="8"/>
        <v>0.16831100064300833</v>
      </c>
      <c r="I70" s="5">
        <f t="shared" si="8"/>
        <v>0.6234148831330535</v>
      </c>
      <c r="J70" s="5">
        <f t="shared" si="8"/>
        <v>0.6233209978526016</v>
      </c>
      <c r="K70" s="5">
        <f t="shared" si="8"/>
        <v>0.6232279783131793</v>
      </c>
    </row>
    <row r="71" spans="1:11" ht="12.75" hidden="1">
      <c r="A71" s="1" t="s">
        <v>104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63010716</v>
      </c>
      <c r="F71" s="2">
        <f t="shared" si="9"/>
        <v>65506268</v>
      </c>
      <c r="G71" s="2">
        <f t="shared" si="9"/>
        <v>65506268</v>
      </c>
      <c r="H71" s="2">
        <f t="shared" si="9"/>
        <v>10349553</v>
      </c>
      <c r="I71" s="2">
        <f t="shared" si="9"/>
        <v>32605685</v>
      </c>
      <c r="J71" s="2">
        <f t="shared" si="9"/>
        <v>34672511</v>
      </c>
      <c r="K71" s="2">
        <f t="shared" si="9"/>
        <v>36868434</v>
      </c>
    </row>
    <row r="72" spans="1:11" ht="12.75" hidden="1">
      <c r="A72" s="1" t="s">
        <v>105</v>
      </c>
      <c r="B72" s="2">
        <f>+B77</f>
        <v>-26857926</v>
      </c>
      <c r="C72" s="2">
        <f aca="true" t="shared" si="10" ref="C72:K72">+C77</f>
        <v>3854970</v>
      </c>
      <c r="D72" s="2">
        <f t="shared" si="10"/>
        <v>0</v>
      </c>
      <c r="E72" s="2">
        <f t="shared" si="10"/>
        <v>63010716</v>
      </c>
      <c r="F72" s="2">
        <f t="shared" si="10"/>
        <v>56958646</v>
      </c>
      <c r="G72" s="2">
        <f t="shared" si="10"/>
        <v>56958646</v>
      </c>
      <c r="H72" s="2">
        <f t="shared" si="10"/>
        <v>61490651</v>
      </c>
      <c r="I72" s="2">
        <f t="shared" si="10"/>
        <v>52301743</v>
      </c>
      <c r="J72" s="2">
        <f t="shared" si="10"/>
        <v>55625450</v>
      </c>
      <c r="K72" s="2">
        <f t="shared" si="10"/>
        <v>59157219</v>
      </c>
    </row>
    <row r="73" spans="1:11" ht="12.75" hidden="1">
      <c r="A73" s="1" t="s">
        <v>106</v>
      </c>
      <c r="B73" s="2">
        <f>+B74</f>
        <v>120265774.16666666</v>
      </c>
      <c r="C73" s="2">
        <f aca="true" t="shared" si="11" ref="C73:K73">+(C78+C80+C81+C82)-(B78+B80+B81+B82)</f>
        <v>151358314</v>
      </c>
      <c r="D73" s="2">
        <f t="shared" si="11"/>
        <v>1999392</v>
      </c>
      <c r="E73" s="2">
        <f t="shared" si="11"/>
        <v>39195709</v>
      </c>
      <c r="F73" s="2">
        <f>+(F78+F80+F81+F82)-(D78+D80+D81+D82)</f>
        <v>39195709</v>
      </c>
      <c r="G73" s="2">
        <f>+(G78+G80+G81+G82)-(D78+D80+D81+D82)</f>
        <v>39195709</v>
      </c>
      <c r="H73" s="2">
        <f>+(H78+H80+H81+H82)-(D78+D80+D81+D82)</f>
        <v>94322385</v>
      </c>
      <c r="I73" s="2">
        <f>+(I78+I80+I81+I82)-(E78+E80+E81+E82)</f>
        <v>2351742</v>
      </c>
      <c r="J73" s="2">
        <f t="shared" si="11"/>
        <v>2492954</v>
      </c>
      <c r="K73" s="2">
        <f t="shared" si="11"/>
        <v>37</v>
      </c>
    </row>
    <row r="74" spans="1:11" ht="12.75" hidden="1">
      <c r="A74" s="1" t="s">
        <v>107</v>
      </c>
      <c r="B74" s="2">
        <f>+TREND(C74:E74)</f>
        <v>120265774.16666666</v>
      </c>
      <c r="C74" s="2">
        <f>+C73</f>
        <v>151358314</v>
      </c>
      <c r="D74" s="2">
        <f aca="true" t="shared" si="12" ref="D74:K74">+D73</f>
        <v>1999392</v>
      </c>
      <c r="E74" s="2">
        <f t="shared" si="12"/>
        <v>39195709</v>
      </c>
      <c r="F74" s="2">
        <f t="shared" si="12"/>
        <v>39195709</v>
      </c>
      <c r="G74" s="2">
        <f t="shared" si="12"/>
        <v>39195709</v>
      </c>
      <c r="H74" s="2">
        <f t="shared" si="12"/>
        <v>94322385</v>
      </c>
      <c r="I74" s="2">
        <f t="shared" si="12"/>
        <v>2351742</v>
      </c>
      <c r="J74" s="2">
        <f t="shared" si="12"/>
        <v>2492954</v>
      </c>
      <c r="K74" s="2">
        <f t="shared" si="12"/>
        <v>37</v>
      </c>
    </row>
    <row r="75" spans="1:11" ht="12.75" hidden="1">
      <c r="A75" s="1" t="s">
        <v>108</v>
      </c>
      <c r="B75" s="2">
        <f>+B84-(((B80+B81+B78)*B70)-B79)</f>
        <v>129304746</v>
      </c>
      <c r="C75" s="2">
        <f aca="true" t="shared" si="13" ref="C75:K75">+C84-(((C80+C81+C78)*C70)-C79)</f>
        <v>-2029506</v>
      </c>
      <c r="D75" s="2">
        <f t="shared" si="13"/>
        <v>0</v>
      </c>
      <c r="E75" s="2">
        <f t="shared" si="13"/>
        <v>152664890</v>
      </c>
      <c r="F75" s="2">
        <f t="shared" si="13"/>
        <v>154131633.67880857</v>
      </c>
      <c r="G75" s="2">
        <f t="shared" si="13"/>
        <v>154131633.67880857</v>
      </c>
      <c r="H75" s="2">
        <f t="shared" si="13"/>
        <v>46141950.99761492</v>
      </c>
      <c r="I75" s="2">
        <f t="shared" si="13"/>
        <v>177455504.9981207</v>
      </c>
      <c r="J75" s="2">
        <f t="shared" si="13"/>
        <v>189914500.39386204</v>
      </c>
      <c r="K75" s="2">
        <f t="shared" si="13"/>
        <v>194311075.53619134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-26857926</v>
      </c>
      <c r="C77" s="3">
        <v>3854970</v>
      </c>
      <c r="D77" s="3">
        <v>0</v>
      </c>
      <c r="E77" s="3">
        <v>63010716</v>
      </c>
      <c r="F77" s="3">
        <v>56958646</v>
      </c>
      <c r="G77" s="3">
        <v>56958646</v>
      </c>
      <c r="H77" s="3">
        <v>61490651</v>
      </c>
      <c r="I77" s="3">
        <v>52301743</v>
      </c>
      <c r="J77" s="3">
        <v>55625450</v>
      </c>
      <c r="K77" s="3">
        <v>59157219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115732284</v>
      </c>
      <c r="C79" s="3">
        <v>15387</v>
      </c>
      <c r="D79" s="3">
        <v>0</v>
      </c>
      <c r="E79" s="3">
        <v>159409643</v>
      </c>
      <c r="F79" s="3">
        <v>166752575</v>
      </c>
      <c r="G79" s="3">
        <v>166752575</v>
      </c>
      <c r="H79" s="3">
        <v>20608092</v>
      </c>
      <c r="I79" s="3">
        <v>168974221</v>
      </c>
      <c r="J79" s="3">
        <v>180920230</v>
      </c>
      <c r="K79" s="3">
        <v>185312735</v>
      </c>
    </row>
    <row r="80" spans="1:11" ht="12.75" hidden="1">
      <c r="A80" s="1" t="s">
        <v>68</v>
      </c>
      <c r="B80" s="3">
        <v>-150373724</v>
      </c>
      <c r="C80" s="3">
        <v>45501</v>
      </c>
      <c r="D80" s="3">
        <v>0</v>
      </c>
      <c r="E80" s="3">
        <v>16071769</v>
      </c>
      <c r="F80" s="3">
        <v>16071769</v>
      </c>
      <c r="G80" s="3">
        <v>16071769</v>
      </c>
      <c r="H80" s="3">
        <v>75258701</v>
      </c>
      <c r="I80" s="3">
        <v>17036075</v>
      </c>
      <c r="J80" s="3">
        <v>18058347</v>
      </c>
      <c r="K80" s="3">
        <v>18058383</v>
      </c>
    </row>
    <row r="81" spans="1:11" ht="12.75" hidden="1">
      <c r="A81" s="1" t="s">
        <v>69</v>
      </c>
      <c r="B81" s="3">
        <v>-3022633</v>
      </c>
      <c r="C81" s="3">
        <v>-2044893</v>
      </c>
      <c r="D81" s="3">
        <v>0</v>
      </c>
      <c r="E81" s="3">
        <v>23085289</v>
      </c>
      <c r="F81" s="3">
        <v>23085289</v>
      </c>
      <c r="G81" s="3">
        <v>23085289</v>
      </c>
      <c r="H81" s="3">
        <v>19063684</v>
      </c>
      <c r="I81" s="3">
        <v>24470406</v>
      </c>
      <c r="J81" s="3">
        <v>25938630</v>
      </c>
      <c r="K81" s="3">
        <v>25938630</v>
      </c>
    </row>
    <row r="82" spans="1:11" ht="12.75" hidden="1">
      <c r="A82" s="1" t="s">
        <v>70</v>
      </c>
      <c r="B82" s="3">
        <v>38651</v>
      </c>
      <c r="C82" s="3">
        <v>0</v>
      </c>
      <c r="D82" s="3">
        <v>0</v>
      </c>
      <c r="E82" s="3">
        <v>38651</v>
      </c>
      <c r="F82" s="3">
        <v>38651</v>
      </c>
      <c r="G82" s="3">
        <v>38651</v>
      </c>
      <c r="H82" s="3">
        <v>0</v>
      </c>
      <c r="I82" s="3">
        <v>40970</v>
      </c>
      <c r="J82" s="3">
        <v>43428</v>
      </c>
      <c r="K82" s="3">
        <v>43429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63010716</v>
      </c>
      <c r="F83" s="3">
        <v>65506268</v>
      </c>
      <c r="G83" s="3">
        <v>65506268</v>
      </c>
      <c r="H83" s="3">
        <v>10349553</v>
      </c>
      <c r="I83" s="3">
        <v>32605685</v>
      </c>
      <c r="J83" s="3">
        <v>34672511</v>
      </c>
      <c r="K83" s="3">
        <v>36868434</v>
      </c>
    </row>
    <row r="84" spans="1:11" ht="12.75" hidden="1">
      <c r="A84" s="1" t="s">
        <v>72</v>
      </c>
      <c r="B84" s="3">
        <v>13572462</v>
      </c>
      <c r="C84" s="3">
        <v>-2044893</v>
      </c>
      <c r="D84" s="3">
        <v>0</v>
      </c>
      <c r="E84" s="3">
        <v>32412305</v>
      </c>
      <c r="F84" s="3">
        <v>32412305</v>
      </c>
      <c r="G84" s="3">
        <v>32412305</v>
      </c>
      <c r="H84" s="3">
        <v>41409354</v>
      </c>
      <c r="I84" s="3">
        <v>34357042</v>
      </c>
      <c r="J84" s="3">
        <v>36418510</v>
      </c>
      <c r="K84" s="3">
        <v>36418510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20429135</v>
      </c>
      <c r="C5" s="6">
        <v>22365142</v>
      </c>
      <c r="D5" s="23">
        <v>22334415</v>
      </c>
      <c r="E5" s="24">
        <v>21000000</v>
      </c>
      <c r="F5" s="6">
        <v>23100000</v>
      </c>
      <c r="G5" s="25">
        <v>23100000</v>
      </c>
      <c r="H5" s="26">
        <v>25280322</v>
      </c>
      <c r="I5" s="24">
        <v>24948000</v>
      </c>
      <c r="J5" s="6">
        <v>26444880</v>
      </c>
      <c r="K5" s="25">
        <v>28163797</v>
      </c>
    </row>
    <row r="6" spans="1:11" ht="13.5">
      <c r="A6" s="22" t="s">
        <v>18</v>
      </c>
      <c r="B6" s="6">
        <v>44161013</v>
      </c>
      <c r="C6" s="6">
        <v>53520124</v>
      </c>
      <c r="D6" s="23">
        <v>55881504</v>
      </c>
      <c r="E6" s="24">
        <v>61316750</v>
      </c>
      <c r="F6" s="6">
        <v>61316750</v>
      </c>
      <c r="G6" s="25">
        <v>61316750</v>
      </c>
      <c r="H6" s="26">
        <v>61341315</v>
      </c>
      <c r="I6" s="24">
        <v>61236505</v>
      </c>
      <c r="J6" s="6">
        <v>64910696</v>
      </c>
      <c r="K6" s="25">
        <v>69129889</v>
      </c>
    </row>
    <row r="7" spans="1:11" ht="13.5">
      <c r="A7" s="22" t="s">
        <v>19</v>
      </c>
      <c r="B7" s="6">
        <v>1025110</v>
      </c>
      <c r="C7" s="6">
        <v>1744763</v>
      </c>
      <c r="D7" s="23">
        <v>1420190</v>
      </c>
      <c r="E7" s="24">
        <v>1100000</v>
      </c>
      <c r="F7" s="6">
        <v>1100000</v>
      </c>
      <c r="G7" s="25">
        <v>1100000</v>
      </c>
      <c r="H7" s="26">
        <v>752569</v>
      </c>
      <c r="I7" s="24">
        <v>1300000</v>
      </c>
      <c r="J7" s="6">
        <v>1378000</v>
      </c>
      <c r="K7" s="25">
        <v>1467570</v>
      </c>
    </row>
    <row r="8" spans="1:11" ht="13.5">
      <c r="A8" s="22" t="s">
        <v>20</v>
      </c>
      <c r="B8" s="6">
        <v>69588943</v>
      </c>
      <c r="C8" s="6">
        <v>73204000</v>
      </c>
      <c r="D8" s="23">
        <v>77692000</v>
      </c>
      <c r="E8" s="24">
        <v>82114000</v>
      </c>
      <c r="F8" s="6">
        <v>94521000</v>
      </c>
      <c r="G8" s="25">
        <v>94521000</v>
      </c>
      <c r="H8" s="26">
        <v>92057494</v>
      </c>
      <c r="I8" s="24">
        <v>84620000</v>
      </c>
      <c r="J8" s="6">
        <v>88042000</v>
      </c>
      <c r="K8" s="25">
        <v>86745000</v>
      </c>
    </row>
    <row r="9" spans="1:11" ht="13.5">
      <c r="A9" s="22" t="s">
        <v>21</v>
      </c>
      <c r="B9" s="6">
        <v>1614742</v>
      </c>
      <c r="C9" s="6">
        <v>3646874</v>
      </c>
      <c r="D9" s="23">
        <v>4795377</v>
      </c>
      <c r="E9" s="24">
        <v>2204450</v>
      </c>
      <c r="F9" s="6">
        <v>1904450</v>
      </c>
      <c r="G9" s="25">
        <v>1904450</v>
      </c>
      <c r="H9" s="26">
        <v>6344253</v>
      </c>
      <c r="I9" s="24">
        <v>2691405</v>
      </c>
      <c r="J9" s="6">
        <v>2322890</v>
      </c>
      <c r="K9" s="25">
        <v>2473877</v>
      </c>
    </row>
    <row r="10" spans="1:11" ht="25.5">
      <c r="A10" s="27" t="s">
        <v>97</v>
      </c>
      <c r="B10" s="28">
        <f>SUM(B5:B9)</f>
        <v>136818943</v>
      </c>
      <c r="C10" s="29">
        <f aca="true" t="shared" si="0" ref="C10:K10">SUM(C5:C9)</f>
        <v>154480903</v>
      </c>
      <c r="D10" s="30">
        <f t="shared" si="0"/>
        <v>162123486</v>
      </c>
      <c r="E10" s="28">
        <f t="shared" si="0"/>
        <v>167735200</v>
      </c>
      <c r="F10" s="29">
        <f t="shared" si="0"/>
        <v>181942200</v>
      </c>
      <c r="G10" s="31">
        <f t="shared" si="0"/>
        <v>181942200</v>
      </c>
      <c r="H10" s="32">
        <f t="shared" si="0"/>
        <v>185775953</v>
      </c>
      <c r="I10" s="28">
        <f t="shared" si="0"/>
        <v>174795910</v>
      </c>
      <c r="J10" s="29">
        <f t="shared" si="0"/>
        <v>183098466</v>
      </c>
      <c r="K10" s="31">
        <f t="shared" si="0"/>
        <v>187980133</v>
      </c>
    </row>
    <row r="11" spans="1:11" ht="13.5">
      <c r="A11" s="22" t="s">
        <v>22</v>
      </c>
      <c r="B11" s="6">
        <v>62904896</v>
      </c>
      <c r="C11" s="6">
        <v>63246362</v>
      </c>
      <c r="D11" s="23">
        <v>66580609</v>
      </c>
      <c r="E11" s="24">
        <v>70554664</v>
      </c>
      <c r="F11" s="6">
        <v>71860292</v>
      </c>
      <c r="G11" s="25">
        <v>71860292</v>
      </c>
      <c r="H11" s="26">
        <v>590196</v>
      </c>
      <c r="I11" s="24">
        <v>73753022</v>
      </c>
      <c r="J11" s="6">
        <v>78182538</v>
      </c>
      <c r="K11" s="25">
        <v>83237156</v>
      </c>
    </row>
    <row r="12" spans="1:11" ht="13.5">
      <c r="A12" s="22" t="s">
        <v>23</v>
      </c>
      <c r="B12" s="6">
        <v>5381258</v>
      </c>
      <c r="C12" s="6">
        <v>5477274</v>
      </c>
      <c r="D12" s="23">
        <v>5669720</v>
      </c>
      <c r="E12" s="24">
        <v>5986534</v>
      </c>
      <c r="F12" s="6">
        <v>5986535</v>
      </c>
      <c r="G12" s="25">
        <v>5986535</v>
      </c>
      <c r="H12" s="26">
        <v>0</v>
      </c>
      <c r="I12" s="24">
        <v>7032548</v>
      </c>
      <c r="J12" s="6">
        <v>7454503</v>
      </c>
      <c r="K12" s="25">
        <v>7939043</v>
      </c>
    </row>
    <row r="13" spans="1:11" ht="13.5">
      <c r="A13" s="22" t="s">
        <v>98</v>
      </c>
      <c r="B13" s="6">
        <v>26701881</v>
      </c>
      <c r="C13" s="6">
        <v>24288676</v>
      </c>
      <c r="D13" s="23">
        <v>28246271</v>
      </c>
      <c r="E13" s="24">
        <v>0</v>
      </c>
      <c r="F13" s="6">
        <v>20000000</v>
      </c>
      <c r="G13" s="25">
        <v>20000000</v>
      </c>
      <c r="H13" s="26">
        <v>0</v>
      </c>
      <c r="I13" s="24">
        <v>20000000</v>
      </c>
      <c r="J13" s="6">
        <v>20000000</v>
      </c>
      <c r="K13" s="25">
        <v>20000000</v>
      </c>
    </row>
    <row r="14" spans="1:11" ht="13.5">
      <c r="A14" s="22" t="s">
        <v>24</v>
      </c>
      <c r="B14" s="6">
        <v>5298665</v>
      </c>
      <c r="C14" s="6">
        <v>3644558</v>
      </c>
      <c r="D14" s="23">
        <v>1662029</v>
      </c>
      <c r="E14" s="24">
        <v>2523000</v>
      </c>
      <c r="F14" s="6">
        <v>3923000</v>
      </c>
      <c r="G14" s="25">
        <v>3923000</v>
      </c>
      <c r="H14" s="26">
        <v>3356552</v>
      </c>
      <c r="I14" s="24">
        <v>1700000</v>
      </c>
      <c r="J14" s="6">
        <v>1802000</v>
      </c>
      <c r="K14" s="25">
        <v>1919130</v>
      </c>
    </row>
    <row r="15" spans="1:11" ht="13.5">
      <c r="A15" s="22" t="s">
        <v>99</v>
      </c>
      <c r="B15" s="6">
        <v>39656633</v>
      </c>
      <c r="C15" s="6">
        <v>42728545</v>
      </c>
      <c r="D15" s="23">
        <v>48957907</v>
      </c>
      <c r="E15" s="24">
        <v>48530550</v>
      </c>
      <c r="F15" s="6">
        <v>96888450</v>
      </c>
      <c r="G15" s="25">
        <v>96888450</v>
      </c>
      <c r="H15" s="26">
        <v>54081599</v>
      </c>
      <c r="I15" s="24">
        <v>71600358</v>
      </c>
      <c r="J15" s="6">
        <v>75896381</v>
      </c>
      <c r="K15" s="25">
        <v>80829645</v>
      </c>
    </row>
    <row r="16" spans="1:11" ht="13.5">
      <c r="A16" s="22" t="s">
        <v>20</v>
      </c>
      <c r="B16" s="6">
        <v>140000</v>
      </c>
      <c r="C16" s="6">
        <v>0</v>
      </c>
      <c r="D16" s="23">
        <v>0</v>
      </c>
      <c r="E16" s="24">
        <v>30000</v>
      </c>
      <c r="F16" s="6">
        <v>15000</v>
      </c>
      <c r="G16" s="25">
        <v>15000</v>
      </c>
      <c r="H16" s="26">
        <v>0</v>
      </c>
      <c r="I16" s="24">
        <v>10000</v>
      </c>
      <c r="J16" s="6">
        <v>10600</v>
      </c>
      <c r="K16" s="25">
        <v>11289</v>
      </c>
    </row>
    <row r="17" spans="1:11" ht="13.5">
      <c r="A17" s="22" t="s">
        <v>25</v>
      </c>
      <c r="B17" s="6">
        <v>34690762</v>
      </c>
      <c r="C17" s="6">
        <v>41906623</v>
      </c>
      <c r="D17" s="23">
        <v>48400596</v>
      </c>
      <c r="E17" s="24">
        <v>24501471</v>
      </c>
      <c r="F17" s="6">
        <v>54527664</v>
      </c>
      <c r="G17" s="25">
        <v>54527664</v>
      </c>
      <c r="H17" s="26">
        <v>35037892</v>
      </c>
      <c r="I17" s="24">
        <v>32614614</v>
      </c>
      <c r="J17" s="6">
        <v>32604892</v>
      </c>
      <c r="K17" s="25">
        <v>33720102</v>
      </c>
    </row>
    <row r="18" spans="1:11" ht="13.5">
      <c r="A18" s="33" t="s">
        <v>26</v>
      </c>
      <c r="B18" s="34">
        <f>SUM(B11:B17)</f>
        <v>174774095</v>
      </c>
      <c r="C18" s="35">
        <f aca="true" t="shared" si="1" ref="C18:K18">SUM(C11:C17)</f>
        <v>181292038</v>
      </c>
      <c r="D18" s="36">
        <f t="shared" si="1"/>
        <v>199517132</v>
      </c>
      <c r="E18" s="34">
        <f t="shared" si="1"/>
        <v>152126219</v>
      </c>
      <c r="F18" s="35">
        <f t="shared" si="1"/>
        <v>253200941</v>
      </c>
      <c r="G18" s="37">
        <f t="shared" si="1"/>
        <v>253200941</v>
      </c>
      <c r="H18" s="38">
        <f t="shared" si="1"/>
        <v>93066239</v>
      </c>
      <c r="I18" s="34">
        <f t="shared" si="1"/>
        <v>206710542</v>
      </c>
      <c r="J18" s="35">
        <f t="shared" si="1"/>
        <v>215950914</v>
      </c>
      <c r="K18" s="37">
        <f t="shared" si="1"/>
        <v>227656365</v>
      </c>
    </row>
    <row r="19" spans="1:11" ht="13.5">
      <c r="A19" s="33" t="s">
        <v>27</v>
      </c>
      <c r="B19" s="39">
        <f>+B10-B18</f>
        <v>-37955152</v>
      </c>
      <c r="C19" s="40">
        <f aca="true" t="shared" si="2" ref="C19:K19">+C10-C18</f>
        <v>-26811135</v>
      </c>
      <c r="D19" s="41">
        <f t="shared" si="2"/>
        <v>-37393646</v>
      </c>
      <c r="E19" s="39">
        <f t="shared" si="2"/>
        <v>15608981</v>
      </c>
      <c r="F19" s="40">
        <f t="shared" si="2"/>
        <v>-71258741</v>
      </c>
      <c r="G19" s="42">
        <f t="shared" si="2"/>
        <v>-71258741</v>
      </c>
      <c r="H19" s="43">
        <f t="shared" si="2"/>
        <v>92709714</v>
      </c>
      <c r="I19" s="39">
        <f t="shared" si="2"/>
        <v>-31914632</v>
      </c>
      <c r="J19" s="40">
        <f t="shared" si="2"/>
        <v>-32852448</v>
      </c>
      <c r="K19" s="42">
        <f t="shared" si="2"/>
        <v>-39676232</v>
      </c>
    </row>
    <row r="20" spans="1:11" ht="25.5">
      <c r="A20" s="44" t="s">
        <v>28</v>
      </c>
      <c r="B20" s="45">
        <v>30357207</v>
      </c>
      <c r="C20" s="46">
        <v>37517793</v>
      </c>
      <c r="D20" s="47">
        <v>15145741</v>
      </c>
      <c r="E20" s="45">
        <v>0</v>
      </c>
      <c r="F20" s="46">
        <v>0</v>
      </c>
      <c r="G20" s="48">
        <v>0</v>
      </c>
      <c r="H20" s="49">
        <v>-1491294</v>
      </c>
      <c r="I20" s="45">
        <v>29192000</v>
      </c>
      <c r="J20" s="46">
        <v>30532000</v>
      </c>
      <c r="K20" s="48">
        <v>32326000</v>
      </c>
    </row>
    <row r="21" spans="1:11" ht="63.75">
      <c r="A21" s="50" t="s">
        <v>100</v>
      </c>
      <c r="B21" s="51">
        <v>7011</v>
      </c>
      <c r="C21" s="52">
        <v>109511</v>
      </c>
      <c r="D21" s="53">
        <v>117575</v>
      </c>
      <c r="E21" s="51">
        <v>100000</v>
      </c>
      <c r="F21" s="52">
        <v>100000</v>
      </c>
      <c r="G21" s="54">
        <v>100000</v>
      </c>
      <c r="H21" s="55">
        <v>85562</v>
      </c>
      <c r="I21" s="51">
        <v>0</v>
      </c>
      <c r="J21" s="52">
        <v>0</v>
      </c>
      <c r="K21" s="54">
        <v>0</v>
      </c>
    </row>
    <row r="22" spans="1:11" ht="25.5">
      <c r="A22" s="56" t="s">
        <v>101</v>
      </c>
      <c r="B22" s="57">
        <f>SUM(B19:B21)</f>
        <v>-7590934</v>
      </c>
      <c r="C22" s="58">
        <f aca="true" t="shared" si="3" ref="C22:K22">SUM(C19:C21)</f>
        <v>10816169</v>
      </c>
      <c r="D22" s="59">
        <f t="shared" si="3"/>
        <v>-22130330</v>
      </c>
      <c r="E22" s="57">
        <f t="shared" si="3"/>
        <v>15708981</v>
      </c>
      <c r="F22" s="58">
        <f t="shared" si="3"/>
        <v>-71158741</v>
      </c>
      <c r="G22" s="60">
        <f t="shared" si="3"/>
        <v>-71158741</v>
      </c>
      <c r="H22" s="61">
        <f t="shared" si="3"/>
        <v>91303982</v>
      </c>
      <c r="I22" s="57">
        <f t="shared" si="3"/>
        <v>-2722632</v>
      </c>
      <c r="J22" s="58">
        <f t="shared" si="3"/>
        <v>-2320448</v>
      </c>
      <c r="K22" s="60">
        <f t="shared" si="3"/>
        <v>-7350232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-7590934</v>
      </c>
      <c r="C24" s="40">
        <f aca="true" t="shared" si="4" ref="C24:K24">SUM(C22:C23)</f>
        <v>10816169</v>
      </c>
      <c r="D24" s="41">
        <f t="shared" si="4"/>
        <v>-22130330</v>
      </c>
      <c r="E24" s="39">
        <f t="shared" si="4"/>
        <v>15708981</v>
      </c>
      <c r="F24" s="40">
        <f t="shared" si="4"/>
        <v>-71158741</v>
      </c>
      <c r="G24" s="42">
        <f t="shared" si="4"/>
        <v>-71158741</v>
      </c>
      <c r="H24" s="43">
        <f t="shared" si="4"/>
        <v>91303982</v>
      </c>
      <c r="I24" s="39">
        <f t="shared" si="4"/>
        <v>-2722632</v>
      </c>
      <c r="J24" s="40">
        <f t="shared" si="4"/>
        <v>-2320448</v>
      </c>
      <c r="K24" s="42">
        <f t="shared" si="4"/>
        <v>-7350232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32444660</v>
      </c>
      <c r="C27" s="7">
        <v>276582</v>
      </c>
      <c r="D27" s="69">
        <v>13103734</v>
      </c>
      <c r="E27" s="70">
        <v>5402580</v>
      </c>
      <c r="F27" s="7">
        <v>30839751</v>
      </c>
      <c r="G27" s="71">
        <v>30839751</v>
      </c>
      <c r="H27" s="72">
        <v>24844311</v>
      </c>
      <c r="I27" s="70">
        <v>30181999</v>
      </c>
      <c r="J27" s="7">
        <v>32034182</v>
      </c>
      <c r="K27" s="71">
        <v>33329995</v>
      </c>
    </row>
    <row r="28" spans="1:11" ht="13.5">
      <c r="A28" s="73" t="s">
        <v>33</v>
      </c>
      <c r="B28" s="6">
        <v>0</v>
      </c>
      <c r="C28" s="6">
        <v>0</v>
      </c>
      <c r="D28" s="23">
        <v>3412361</v>
      </c>
      <c r="E28" s="24">
        <v>0</v>
      </c>
      <c r="F28" s="6">
        <v>12523506</v>
      </c>
      <c r="G28" s="25">
        <v>12523506</v>
      </c>
      <c r="H28" s="26">
        <v>0</v>
      </c>
      <c r="I28" s="24">
        <v>28191999</v>
      </c>
      <c r="J28" s="6">
        <v>29936782</v>
      </c>
      <c r="K28" s="25">
        <v>31109263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1990000</v>
      </c>
      <c r="J31" s="6">
        <v>2097400</v>
      </c>
      <c r="K31" s="25">
        <v>2220732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0</v>
      </c>
      <c r="D32" s="69">
        <f t="shared" si="5"/>
        <v>3412361</v>
      </c>
      <c r="E32" s="70">
        <f t="shared" si="5"/>
        <v>0</v>
      </c>
      <c r="F32" s="7">
        <f t="shared" si="5"/>
        <v>12523506</v>
      </c>
      <c r="G32" s="71">
        <f t="shared" si="5"/>
        <v>12523506</v>
      </c>
      <c r="H32" s="72">
        <f t="shared" si="5"/>
        <v>0</v>
      </c>
      <c r="I32" s="70">
        <f t="shared" si="5"/>
        <v>30181999</v>
      </c>
      <c r="J32" s="7">
        <f t="shared" si="5"/>
        <v>32034182</v>
      </c>
      <c r="K32" s="71">
        <f t="shared" si="5"/>
        <v>33329995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53163089</v>
      </c>
      <c r="C35" s="6">
        <v>43858076</v>
      </c>
      <c r="D35" s="23">
        <v>49386364</v>
      </c>
      <c r="E35" s="24">
        <v>10306400</v>
      </c>
      <c r="F35" s="6">
        <v>-82627491</v>
      </c>
      <c r="G35" s="25">
        <v>-82627491</v>
      </c>
      <c r="H35" s="26">
        <v>25675595</v>
      </c>
      <c r="I35" s="24">
        <v>127526725</v>
      </c>
      <c r="J35" s="6">
        <v>139585128</v>
      </c>
      <c r="K35" s="25">
        <v>149637677</v>
      </c>
    </row>
    <row r="36" spans="1:11" ht="13.5">
      <c r="A36" s="22" t="s">
        <v>39</v>
      </c>
      <c r="B36" s="6">
        <v>587878491</v>
      </c>
      <c r="C36" s="6">
        <v>652957330</v>
      </c>
      <c r="D36" s="23">
        <v>619211592</v>
      </c>
      <c r="E36" s="24">
        <v>5402580</v>
      </c>
      <c r="F36" s="6">
        <v>29573751</v>
      </c>
      <c r="G36" s="25">
        <v>29573751</v>
      </c>
      <c r="H36" s="26">
        <v>20744985</v>
      </c>
      <c r="I36" s="24">
        <v>647402904</v>
      </c>
      <c r="J36" s="6">
        <v>649255087</v>
      </c>
      <c r="K36" s="25">
        <v>650550900</v>
      </c>
    </row>
    <row r="37" spans="1:11" ht="13.5">
      <c r="A37" s="22" t="s">
        <v>40</v>
      </c>
      <c r="B37" s="6">
        <v>98355073</v>
      </c>
      <c r="C37" s="6">
        <v>94397399</v>
      </c>
      <c r="D37" s="23">
        <v>103608554</v>
      </c>
      <c r="E37" s="24">
        <v>0</v>
      </c>
      <c r="F37" s="6">
        <v>18105000</v>
      </c>
      <c r="G37" s="25">
        <v>18105000</v>
      </c>
      <c r="H37" s="26">
        <v>-42415876</v>
      </c>
      <c r="I37" s="24">
        <v>97040815</v>
      </c>
      <c r="J37" s="6">
        <v>97535593</v>
      </c>
      <c r="K37" s="25">
        <v>99970424</v>
      </c>
    </row>
    <row r="38" spans="1:11" ht="13.5">
      <c r="A38" s="22" t="s">
        <v>41</v>
      </c>
      <c r="B38" s="6">
        <v>37127085</v>
      </c>
      <c r="C38" s="6">
        <v>43878989</v>
      </c>
      <c r="D38" s="23">
        <v>36662582</v>
      </c>
      <c r="E38" s="24">
        <v>0</v>
      </c>
      <c r="F38" s="6">
        <v>0</v>
      </c>
      <c r="G38" s="25">
        <v>0</v>
      </c>
      <c r="H38" s="26">
        <v>0</v>
      </c>
      <c r="I38" s="24">
        <v>28259477</v>
      </c>
      <c r="J38" s="6">
        <v>28259477</v>
      </c>
      <c r="K38" s="25">
        <v>28259477</v>
      </c>
    </row>
    <row r="39" spans="1:11" ht="13.5">
      <c r="A39" s="22" t="s">
        <v>42</v>
      </c>
      <c r="B39" s="6">
        <v>513150355</v>
      </c>
      <c r="C39" s="6">
        <v>547722853</v>
      </c>
      <c r="D39" s="23">
        <v>550457145</v>
      </c>
      <c r="E39" s="24">
        <v>15708982</v>
      </c>
      <c r="F39" s="6">
        <v>-71158740</v>
      </c>
      <c r="G39" s="25">
        <v>-71158740</v>
      </c>
      <c r="H39" s="26">
        <v>88836481</v>
      </c>
      <c r="I39" s="24">
        <v>649629337</v>
      </c>
      <c r="J39" s="6">
        <v>663045145</v>
      </c>
      <c r="K39" s="25">
        <v>671958676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159055096</v>
      </c>
      <c r="C42" s="6">
        <v>328272422</v>
      </c>
      <c r="D42" s="23">
        <v>308370892</v>
      </c>
      <c r="E42" s="24">
        <v>166635200</v>
      </c>
      <c r="F42" s="6">
        <v>204762200</v>
      </c>
      <c r="G42" s="25">
        <v>204762200</v>
      </c>
      <c r="H42" s="26">
        <v>239828121</v>
      </c>
      <c r="I42" s="24">
        <v>41701307</v>
      </c>
      <c r="J42" s="6">
        <v>44056988</v>
      </c>
      <c r="K42" s="25">
        <v>42562964</v>
      </c>
    </row>
    <row r="43" spans="1:11" ht="13.5">
      <c r="A43" s="22" t="s">
        <v>45</v>
      </c>
      <c r="B43" s="6">
        <v>632433</v>
      </c>
      <c r="C43" s="6">
        <v>256891</v>
      </c>
      <c r="D43" s="23">
        <v>82782</v>
      </c>
      <c r="E43" s="24">
        <v>872490</v>
      </c>
      <c r="F43" s="6">
        <v>-10385016</v>
      </c>
      <c r="G43" s="25">
        <v>-10385016</v>
      </c>
      <c r="H43" s="26">
        <v>-24837407</v>
      </c>
      <c r="I43" s="24">
        <v>-29681999</v>
      </c>
      <c r="J43" s="6">
        <v>-32034182</v>
      </c>
      <c r="K43" s="25">
        <v>-33329995</v>
      </c>
    </row>
    <row r="44" spans="1:11" ht="13.5">
      <c r="A44" s="22" t="s">
        <v>46</v>
      </c>
      <c r="B44" s="6">
        <v>1186000</v>
      </c>
      <c r="C44" s="6">
        <v>21717</v>
      </c>
      <c r="D44" s="23">
        <v>84840</v>
      </c>
      <c r="E44" s="24">
        <v>-1292557</v>
      </c>
      <c r="F44" s="6">
        <v>-1292557</v>
      </c>
      <c r="G44" s="25">
        <v>-1292557</v>
      </c>
      <c r="H44" s="26">
        <v>-416724</v>
      </c>
      <c r="I44" s="24">
        <v>1302990</v>
      </c>
      <c r="J44" s="6">
        <v>0</v>
      </c>
      <c r="K44" s="25">
        <v>0</v>
      </c>
    </row>
    <row r="45" spans="1:11" ht="13.5">
      <c r="A45" s="33" t="s">
        <v>47</v>
      </c>
      <c r="B45" s="7">
        <v>164144406</v>
      </c>
      <c r="C45" s="7">
        <v>265286845</v>
      </c>
      <c r="D45" s="69">
        <v>138720965</v>
      </c>
      <c r="E45" s="70">
        <v>166215133</v>
      </c>
      <c r="F45" s="7">
        <v>193084627</v>
      </c>
      <c r="G45" s="71">
        <v>193084627</v>
      </c>
      <c r="H45" s="72">
        <v>215012545</v>
      </c>
      <c r="I45" s="70">
        <v>25713467</v>
      </c>
      <c r="J45" s="7">
        <v>36433283</v>
      </c>
      <c r="K45" s="71">
        <v>45666252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11992529</v>
      </c>
      <c r="C48" s="6">
        <v>9802850</v>
      </c>
      <c r="D48" s="23">
        <v>12409173</v>
      </c>
      <c r="E48" s="24">
        <v>10306400</v>
      </c>
      <c r="F48" s="6">
        <v>12452509</v>
      </c>
      <c r="G48" s="25">
        <v>12452509</v>
      </c>
      <c r="H48" s="26">
        <v>700275</v>
      </c>
      <c r="I48" s="24">
        <v>24410477</v>
      </c>
      <c r="J48" s="6">
        <v>36433283</v>
      </c>
      <c r="K48" s="25">
        <v>45666252</v>
      </c>
    </row>
    <row r="49" spans="1:11" ht="13.5">
      <c r="A49" s="22" t="s">
        <v>50</v>
      </c>
      <c r="B49" s="6">
        <f>+B75</f>
        <v>85684378.50260228</v>
      </c>
      <c r="C49" s="6">
        <f aca="true" t="shared" si="6" ref="C49:K49">+C75</f>
        <v>66835287.82207444</v>
      </c>
      <c r="D49" s="23">
        <f t="shared" si="6"/>
        <v>82635176.02218568</v>
      </c>
      <c r="E49" s="24">
        <f t="shared" si="6"/>
        <v>0</v>
      </c>
      <c r="F49" s="6">
        <f t="shared" si="6"/>
        <v>201905253.66634408</v>
      </c>
      <c r="G49" s="25">
        <f t="shared" si="6"/>
        <v>201905253.66634408</v>
      </c>
      <c r="H49" s="26">
        <f t="shared" si="6"/>
        <v>124567.47765490413</v>
      </c>
      <c r="I49" s="24">
        <f t="shared" si="6"/>
        <v>24951677.562461227</v>
      </c>
      <c r="J49" s="6">
        <f t="shared" si="6"/>
        <v>24062135.828526124</v>
      </c>
      <c r="K49" s="25">
        <f t="shared" si="6"/>
        <v>25427029.644727454</v>
      </c>
    </row>
    <row r="50" spans="1:11" ht="13.5">
      <c r="A50" s="33" t="s">
        <v>51</v>
      </c>
      <c r="B50" s="7">
        <f>+B48-B49</f>
        <v>-73691849.50260228</v>
      </c>
      <c r="C50" s="7">
        <f aca="true" t="shared" si="7" ref="C50:K50">+C48-C49</f>
        <v>-57032437.82207444</v>
      </c>
      <c r="D50" s="69">
        <f t="shared" si="7"/>
        <v>-70226003.02218568</v>
      </c>
      <c r="E50" s="70">
        <f t="shared" si="7"/>
        <v>10306400</v>
      </c>
      <c r="F50" s="7">
        <f t="shared" si="7"/>
        <v>-189452744.66634408</v>
      </c>
      <c r="G50" s="71">
        <f t="shared" si="7"/>
        <v>-189452744.66634408</v>
      </c>
      <c r="H50" s="72">
        <f t="shared" si="7"/>
        <v>575707.5223450959</v>
      </c>
      <c r="I50" s="70">
        <f t="shared" si="7"/>
        <v>-541200.5624612272</v>
      </c>
      <c r="J50" s="7">
        <f t="shared" si="7"/>
        <v>12371147.171473876</v>
      </c>
      <c r="K50" s="71">
        <f t="shared" si="7"/>
        <v>20239222.355272546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587019175</v>
      </c>
      <c r="C53" s="6">
        <v>651015070</v>
      </c>
      <c r="D53" s="23">
        <v>580039430</v>
      </c>
      <c r="E53" s="24">
        <v>5402580</v>
      </c>
      <c r="F53" s="6">
        <v>29573751</v>
      </c>
      <c r="G53" s="25">
        <v>29573751</v>
      </c>
      <c r="H53" s="26">
        <v>-13136108</v>
      </c>
      <c r="I53" s="24">
        <v>647402904</v>
      </c>
      <c r="J53" s="6">
        <v>649255087</v>
      </c>
      <c r="K53" s="25">
        <v>650550900</v>
      </c>
    </row>
    <row r="54" spans="1:11" ht="13.5">
      <c r="A54" s="22" t="s">
        <v>54</v>
      </c>
      <c r="B54" s="6">
        <v>0</v>
      </c>
      <c r="C54" s="6">
        <v>24288482</v>
      </c>
      <c r="D54" s="23">
        <v>28246271</v>
      </c>
      <c r="E54" s="24">
        <v>0</v>
      </c>
      <c r="F54" s="6">
        <v>20000000</v>
      </c>
      <c r="G54" s="25">
        <v>20000000</v>
      </c>
      <c r="H54" s="26">
        <v>0</v>
      </c>
      <c r="I54" s="24">
        <v>20000000</v>
      </c>
      <c r="J54" s="6">
        <v>20000000</v>
      </c>
      <c r="K54" s="25">
        <v>20000000</v>
      </c>
    </row>
    <row r="55" spans="1:11" ht="13.5">
      <c r="A55" s="22" t="s">
        <v>55</v>
      </c>
      <c r="B55" s="6">
        <v>77130</v>
      </c>
      <c r="C55" s="6">
        <v>0</v>
      </c>
      <c r="D55" s="23">
        <v>3559136</v>
      </c>
      <c r="E55" s="24">
        <v>250000</v>
      </c>
      <c r="F55" s="6">
        <v>11894667</v>
      </c>
      <c r="G55" s="25">
        <v>11894667</v>
      </c>
      <c r="H55" s="26">
        <v>844125</v>
      </c>
      <c r="I55" s="24">
        <v>10094139</v>
      </c>
      <c r="J55" s="6">
        <v>10718480</v>
      </c>
      <c r="K55" s="25">
        <v>11143749</v>
      </c>
    </row>
    <row r="56" spans="1:11" ht="13.5">
      <c r="A56" s="22" t="s">
        <v>56</v>
      </c>
      <c r="B56" s="6">
        <v>32418520</v>
      </c>
      <c r="C56" s="6">
        <v>4521331</v>
      </c>
      <c r="D56" s="23">
        <v>7440702</v>
      </c>
      <c r="E56" s="24">
        <v>8841500</v>
      </c>
      <c r="F56" s="6">
        <v>13820000</v>
      </c>
      <c r="G56" s="25">
        <v>13820000</v>
      </c>
      <c r="H56" s="26">
        <v>12341222</v>
      </c>
      <c r="I56" s="24">
        <v>9380500</v>
      </c>
      <c r="J56" s="6">
        <v>9943330</v>
      </c>
      <c r="K56" s="25">
        <v>10589646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11800797</v>
      </c>
      <c r="C59" s="6">
        <v>13088346</v>
      </c>
      <c r="D59" s="23">
        <v>12598340</v>
      </c>
      <c r="E59" s="24">
        <v>8320000</v>
      </c>
      <c r="F59" s="6">
        <v>8320000</v>
      </c>
      <c r="G59" s="25">
        <v>8320000</v>
      </c>
      <c r="H59" s="26">
        <v>8320000</v>
      </c>
      <c r="I59" s="24">
        <v>8405000</v>
      </c>
      <c r="J59" s="6">
        <v>8512100</v>
      </c>
      <c r="K59" s="25">
        <v>8635087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1028</v>
      </c>
      <c r="C62" s="98">
        <v>1028</v>
      </c>
      <c r="D62" s="99">
        <v>1028</v>
      </c>
      <c r="E62" s="97">
        <v>1028</v>
      </c>
      <c r="F62" s="98">
        <v>1028</v>
      </c>
      <c r="G62" s="99">
        <v>1028</v>
      </c>
      <c r="H62" s="100">
        <v>1028</v>
      </c>
      <c r="I62" s="97">
        <v>1028</v>
      </c>
      <c r="J62" s="98">
        <v>1028</v>
      </c>
      <c r="K62" s="99">
        <v>1028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6162</v>
      </c>
      <c r="C65" s="98">
        <v>6162</v>
      </c>
      <c r="D65" s="99">
        <v>6162</v>
      </c>
      <c r="E65" s="97">
        <v>6162</v>
      </c>
      <c r="F65" s="98">
        <v>6162</v>
      </c>
      <c r="G65" s="99">
        <v>6162</v>
      </c>
      <c r="H65" s="100">
        <v>6162</v>
      </c>
      <c r="I65" s="97">
        <v>6162</v>
      </c>
      <c r="J65" s="98">
        <v>6162</v>
      </c>
      <c r="K65" s="99">
        <v>6162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103</v>
      </c>
      <c r="B70" s="5">
        <f>IF(ISERROR(B71/B72),0,(B71/B72))</f>
        <v>0.7517150052664253</v>
      </c>
      <c r="C70" s="5">
        <f aca="true" t="shared" si="8" ref="C70:K70">IF(ISERROR(C71/C72),0,(C71/C72))</f>
        <v>0.8185763471934785</v>
      </c>
      <c r="D70" s="5">
        <f t="shared" si="8"/>
        <v>0.8877774065976252</v>
      </c>
      <c r="E70" s="5">
        <f t="shared" si="8"/>
        <v>1.0059579700957566</v>
      </c>
      <c r="F70" s="5">
        <f t="shared" si="8"/>
        <v>1.377684619965756</v>
      </c>
      <c r="G70" s="5">
        <f t="shared" si="8"/>
        <v>1.377684619965756</v>
      </c>
      <c r="H70" s="5">
        <f t="shared" si="8"/>
        <v>0.7498831656097337</v>
      </c>
      <c r="I70" s="5">
        <f t="shared" si="8"/>
        <v>0.8441441286729512</v>
      </c>
      <c r="J70" s="5">
        <f t="shared" si="8"/>
        <v>0.8573006910399597</v>
      </c>
      <c r="K70" s="5">
        <f t="shared" si="8"/>
        <v>0.8658055052686859</v>
      </c>
    </row>
    <row r="71" spans="1:11" ht="12.75" hidden="1">
      <c r="A71" s="1" t="s">
        <v>104</v>
      </c>
      <c r="B71" s="2">
        <f>+B83</f>
        <v>49580493</v>
      </c>
      <c r="C71" s="2">
        <f aca="true" t="shared" si="9" ref="C71:K71">+C83</f>
        <v>64265071</v>
      </c>
      <c r="D71" s="2">
        <f t="shared" si="9"/>
        <v>72226127</v>
      </c>
      <c r="E71" s="2">
        <f t="shared" si="9"/>
        <v>84421200</v>
      </c>
      <c r="F71" s="2">
        <f t="shared" si="9"/>
        <v>118441200</v>
      </c>
      <c r="G71" s="2">
        <f t="shared" si="9"/>
        <v>118441200</v>
      </c>
      <c r="H71" s="2">
        <f t="shared" si="9"/>
        <v>68315236</v>
      </c>
      <c r="I71" s="2">
        <f t="shared" si="9"/>
        <v>74715965</v>
      </c>
      <c r="J71" s="2">
        <f t="shared" si="9"/>
        <v>79978924</v>
      </c>
      <c r="K71" s="2">
        <f t="shared" si="9"/>
        <v>86022551</v>
      </c>
    </row>
    <row r="72" spans="1:11" ht="12.75" hidden="1">
      <c r="A72" s="1" t="s">
        <v>105</v>
      </c>
      <c r="B72" s="2">
        <f>+B77</f>
        <v>65956503</v>
      </c>
      <c r="C72" s="2">
        <f aca="true" t="shared" si="10" ref="C72:K72">+C77</f>
        <v>78508341</v>
      </c>
      <c r="D72" s="2">
        <f t="shared" si="10"/>
        <v>81356122</v>
      </c>
      <c r="E72" s="2">
        <f t="shared" si="10"/>
        <v>83921200</v>
      </c>
      <c r="F72" s="2">
        <f t="shared" si="10"/>
        <v>85971200</v>
      </c>
      <c r="G72" s="2">
        <f t="shared" si="10"/>
        <v>85971200</v>
      </c>
      <c r="H72" s="2">
        <f t="shared" si="10"/>
        <v>91101173</v>
      </c>
      <c r="I72" s="2">
        <f t="shared" si="10"/>
        <v>88510910</v>
      </c>
      <c r="J72" s="2">
        <f t="shared" si="10"/>
        <v>93291566</v>
      </c>
      <c r="K72" s="2">
        <f t="shared" si="10"/>
        <v>99355514</v>
      </c>
    </row>
    <row r="73" spans="1:11" ht="12.75" hidden="1">
      <c r="A73" s="1" t="s">
        <v>106</v>
      </c>
      <c r="B73" s="2">
        <f>+B74</f>
        <v>3230944.33333333</v>
      </c>
      <c r="C73" s="2">
        <f aca="true" t="shared" si="11" ref="C73:K73">+(C78+C80+C81+C82)-(B78+B80+B81+B82)</f>
        <v>-4812199</v>
      </c>
      <c r="D73" s="2">
        <f t="shared" si="11"/>
        <v>2698476</v>
      </c>
      <c r="E73" s="2">
        <f t="shared" si="11"/>
        <v>-38049709</v>
      </c>
      <c r="F73" s="2">
        <f>+(F78+F80+F81+F82)-(D78+D80+D81+D82)</f>
        <v>-133129709</v>
      </c>
      <c r="G73" s="2">
        <f>+(G78+G80+G81+G82)-(D78+D80+D81+D82)</f>
        <v>-133129709</v>
      </c>
      <c r="H73" s="2">
        <f>+(H78+H80+H81+H82)-(D78+D80+D81+D82)</f>
        <v>-12969528</v>
      </c>
      <c r="I73" s="2">
        <f>+(I78+I80+I81+I82)-(E78+E80+E81+E82)</f>
        <v>103029725</v>
      </c>
      <c r="J73" s="2">
        <f t="shared" si="11"/>
        <v>33597</v>
      </c>
      <c r="K73" s="2">
        <f t="shared" si="11"/>
        <v>38580</v>
      </c>
    </row>
    <row r="74" spans="1:11" ht="12.75" hidden="1">
      <c r="A74" s="1" t="s">
        <v>107</v>
      </c>
      <c r="B74" s="2">
        <f>+TREND(C74:E74)</f>
        <v>3230944.33333333</v>
      </c>
      <c r="C74" s="2">
        <f>+C73</f>
        <v>-4812199</v>
      </c>
      <c r="D74" s="2">
        <f aca="true" t="shared" si="12" ref="D74:K74">+D73</f>
        <v>2698476</v>
      </c>
      <c r="E74" s="2">
        <f t="shared" si="12"/>
        <v>-38049709</v>
      </c>
      <c r="F74" s="2">
        <f t="shared" si="12"/>
        <v>-133129709</v>
      </c>
      <c r="G74" s="2">
        <f t="shared" si="12"/>
        <v>-133129709</v>
      </c>
      <c r="H74" s="2">
        <f t="shared" si="12"/>
        <v>-12969528</v>
      </c>
      <c r="I74" s="2">
        <f t="shared" si="12"/>
        <v>103029725</v>
      </c>
      <c r="J74" s="2">
        <f t="shared" si="12"/>
        <v>33597</v>
      </c>
      <c r="K74" s="2">
        <f t="shared" si="12"/>
        <v>38580</v>
      </c>
    </row>
    <row r="75" spans="1:11" ht="12.75" hidden="1">
      <c r="A75" s="1" t="s">
        <v>108</v>
      </c>
      <c r="B75" s="2">
        <f>+B84-(((B80+B81+B78)*B70)-B79)</f>
        <v>85684378.50260228</v>
      </c>
      <c r="C75" s="2">
        <f aca="true" t="shared" si="13" ref="C75:K75">+C84-(((C80+C81+C78)*C70)-C79)</f>
        <v>66835287.82207444</v>
      </c>
      <c r="D75" s="2">
        <f t="shared" si="13"/>
        <v>82635176.02218568</v>
      </c>
      <c r="E75" s="2">
        <f t="shared" si="13"/>
        <v>0</v>
      </c>
      <c r="F75" s="2">
        <f t="shared" si="13"/>
        <v>201905253.66634408</v>
      </c>
      <c r="G75" s="2">
        <f t="shared" si="13"/>
        <v>201905253.66634408</v>
      </c>
      <c r="H75" s="2">
        <f t="shared" si="13"/>
        <v>124567.47765490413</v>
      </c>
      <c r="I75" s="2">
        <f t="shared" si="13"/>
        <v>24951677.562461227</v>
      </c>
      <c r="J75" s="2">
        <f t="shared" si="13"/>
        <v>24062135.828526124</v>
      </c>
      <c r="K75" s="2">
        <f t="shared" si="13"/>
        <v>25427029.644727454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65956503</v>
      </c>
      <c r="C77" s="3">
        <v>78508341</v>
      </c>
      <c r="D77" s="3">
        <v>81356122</v>
      </c>
      <c r="E77" s="3">
        <v>83921200</v>
      </c>
      <c r="F77" s="3">
        <v>85971200</v>
      </c>
      <c r="G77" s="3">
        <v>85971200</v>
      </c>
      <c r="H77" s="3">
        <v>91101173</v>
      </c>
      <c r="I77" s="3">
        <v>88510910</v>
      </c>
      <c r="J77" s="3">
        <v>93291566</v>
      </c>
      <c r="K77" s="3">
        <v>99355514</v>
      </c>
    </row>
    <row r="78" spans="1:11" ht="12.75" hidden="1">
      <c r="A78" s="1" t="s">
        <v>66</v>
      </c>
      <c r="B78" s="3">
        <v>0</v>
      </c>
      <c r="C78" s="3">
        <v>1030429</v>
      </c>
      <c r="D78" s="3">
        <v>1030429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84922500</v>
      </c>
      <c r="C79" s="3">
        <v>78428062</v>
      </c>
      <c r="D79" s="3">
        <v>85745519</v>
      </c>
      <c r="E79" s="3">
        <v>0</v>
      </c>
      <c r="F79" s="3">
        <v>18105000</v>
      </c>
      <c r="G79" s="3">
        <v>18105000</v>
      </c>
      <c r="H79" s="3">
        <v>-44423455</v>
      </c>
      <c r="I79" s="3">
        <v>95737825</v>
      </c>
      <c r="J79" s="3">
        <v>96232603</v>
      </c>
      <c r="K79" s="3">
        <v>98667434</v>
      </c>
    </row>
    <row r="80" spans="1:11" ht="12.75" hidden="1">
      <c r="A80" s="1" t="s">
        <v>68</v>
      </c>
      <c r="B80" s="3">
        <v>29730031</v>
      </c>
      <c r="C80" s="3">
        <v>25859833</v>
      </c>
      <c r="D80" s="3">
        <v>27867757</v>
      </c>
      <c r="E80" s="3">
        <v>0</v>
      </c>
      <c r="F80" s="3">
        <v>-95080000</v>
      </c>
      <c r="G80" s="3">
        <v>-95080000</v>
      </c>
      <c r="H80" s="3">
        <v>23265438</v>
      </c>
      <c r="I80" s="3">
        <v>96936677</v>
      </c>
      <c r="J80" s="3">
        <v>96970274</v>
      </c>
      <c r="K80" s="3">
        <v>97008854</v>
      </c>
    </row>
    <row r="81" spans="1:11" ht="12.75" hidden="1">
      <c r="A81" s="1" t="s">
        <v>69</v>
      </c>
      <c r="B81" s="3">
        <v>10433401</v>
      </c>
      <c r="C81" s="3">
        <v>8460971</v>
      </c>
      <c r="D81" s="3">
        <v>9151523</v>
      </c>
      <c r="E81" s="3">
        <v>0</v>
      </c>
      <c r="F81" s="3">
        <v>0</v>
      </c>
      <c r="G81" s="3">
        <v>0</v>
      </c>
      <c r="H81" s="3">
        <v>1814743</v>
      </c>
      <c r="I81" s="3">
        <v>6093048</v>
      </c>
      <c r="J81" s="3">
        <v>6093048</v>
      </c>
      <c r="K81" s="3">
        <v>6093048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49580493</v>
      </c>
      <c r="C83" s="3">
        <v>64265071</v>
      </c>
      <c r="D83" s="3">
        <v>72226127</v>
      </c>
      <c r="E83" s="3">
        <v>84421200</v>
      </c>
      <c r="F83" s="3">
        <v>118441200</v>
      </c>
      <c r="G83" s="3">
        <v>118441200</v>
      </c>
      <c r="H83" s="3">
        <v>68315236</v>
      </c>
      <c r="I83" s="3">
        <v>74715965</v>
      </c>
      <c r="J83" s="3">
        <v>79978924</v>
      </c>
      <c r="K83" s="3">
        <v>86022551</v>
      </c>
    </row>
    <row r="84" spans="1:11" ht="12.75" hidden="1">
      <c r="A84" s="1" t="s">
        <v>72</v>
      </c>
      <c r="B84" s="3">
        <v>30953333</v>
      </c>
      <c r="C84" s="3">
        <v>17344909</v>
      </c>
      <c r="D84" s="3">
        <v>30669329</v>
      </c>
      <c r="E84" s="3">
        <v>0</v>
      </c>
      <c r="F84" s="3">
        <v>52810000</v>
      </c>
      <c r="G84" s="3">
        <v>52810000</v>
      </c>
      <c r="H84" s="3">
        <v>63355228</v>
      </c>
      <c r="I84" s="3">
        <v>16185790</v>
      </c>
      <c r="J84" s="3">
        <v>16185790</v>
      </c>
      <c r="K84" s="3">
        <v>16025790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2021-09-01T18:54:39Z</dcterms:created>
  <dcterms:modified xsi:type="dcterms:W3CDTF">2021-09-01T18:55:45Z</dcterms:modified>
  <cp:category/>
  <cp:version/>
  <cp:contentType/>
  <cp:contentStatus/>
</cp:coreProperties>
</file>